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YahooFinanceSummary" sheetId="1" r:id="rId1"/>
    <sheet name="Stocks" sheetId="2" r:id="rId2"/>
    <sheet name="Options" sheetId="3" r:id="rId3"/>
    <sheet name="Currencies" sheetId="4" r:id="rId4"/>
  </sheets>
  <definedNames>
    <definedName name="_xlnm.Print_Area" localSheetId="3">Currencies!$B$3:$C$30</definedName>
    <definedName name="_xlnm.Print_Area" localSheetId="2">Options!$B$3:$C$28</definedName>
    <definedName name="_xlnm.Print_Area" localSheetId="1">Stocks!$B$3:$C$63</definedName>
    <definedName name="_xlnm.Print_Area" localSheetId="0">Table2[[#All],[Symbol]:[Volume]]</definedName>
    <definedName name="_xlnm.Print_Titles" localSheetId="3">Currencies!$4:$4</definedName>
    <definedName name="_xlnm.Print_Titles" localSheetId="2">Options!$4:$4</definedName>
    <definedName name="_xlnm.Print_Titles" localSheetId="1">Stocks!$4:$4</definedName>
  </definedNames>
  <calcPr calcId="145621"/>
</workbook>
</file>

<file path=xl/calcChain.xml><?xml version="1.0" encoding="utf-8"?>
<calcChain xmlns="http://schemas.openxmlformats.org/spreadsheetml/2006/main">
  <c r="C30" i="2" l="1"/>
  <c r="C32" i="2"/>
  <c r="C54" i="2"/>
  <c r="C37" i="2"/>
  <c r="C7" i="4"/>
  <c r="C51" i="2"/>
  <c r="C8" i="4"/>
  <c r="C6" i="2"/>
  <c r="C55" i="2"/>
  <c r="C61" i="2"/>
  <c r="C9" i="2"/>
  <c r="C33" i="2"/>
  <c r="C7" i="2"/>
  <c r="C35" i="2"/>
  <c r="C57" i="2"/>
  <c r="C8" i="2"/>
  <c r="C31" i="2"/>
  <c r="C63" i="2"/>
  <c r="C52" i="2"/>
  <c r="C34" i="2"/>
  <c r="C62" i="2"/>
  <c r="C6" i="4"/>
  <c r="C9" i="3"/>
  <c r="C6" i="3"/>
  <c r="C7" i="3"/>
  <c r="C11" i="3"/>
  <c r="C10" i="3"/>
  <c r="C12" i="3"/>
  <c r="G20" i="1"/>
  <c r="L20" i="1"/>
  <c r="D20" i="1"/>
  <c r="E20" i="1"/>
  <c r="H20" i="1"/>
  <c r="M20" i="1"/>
  <c r="C20" i="1"/>
  <c r="J20" i="1"/>
  <c r="I20" i="1"/>
  <c r="K20" i="1"/>
  <c r="H15" i="1"/>
  <c r="D15" i="1"/>
  <c r="K17" i="1"/>
  <c r="I17" i="1"/>
  <c r="C17" i="1"/>
  <c r="G14" i="1"/>
  <c r="L15" i="1"/>
  <c r="H17" i="1"/>
  <c r="I15" i="1"/>
  <c r="I14" i="1"/>
  <c r="M15" i="1"/>
  <c r="J15" i="1"/>
  <c r="K14" i="1"/>
  <c r="H14" i="1"/>
  <c r="G17" i="1"/>
  <c r="J17" i="1"/>
  <c r="D14" i="1"/>
  <c r="E15" i="1"/>
  <c r="J14" i="1"/>
  <c r="D17" i="1"/>
  <c r="L14" i="1"/>
  <c r="E17" i="1"/>
  <c r="M17" i="1"/>
  <c r="C14" i="1"/>
  <c r="E14" i="1"/>
  <c r="K15" i="1"/>
  <c r="M14" i="1"/>
  <c r="L17" i="1"/>
  <c r="G15" i="1"/>
  <c r="C15" i="1"/>
  <c r="G22" i="1"/>
  <c r="J16" i="1"/>
  <c r="K16" i="1"/>
  <c r="J22" i="1"/>
  <c r="I19" i="1"/>
  <c r="C16" i="1"/>
  <c r="G19" i="1"/>
  <c r="J19" i="1"/>
  <c r="L23" i="1"/>
  <c r="H19" i="1"/>
  <c r="M16" i="1"/>
  <c r="H22" i="1"/>
  <c r="C22" i="1"/>
  <c r="K22" i="1"/>
  <c r="E23" i="1"/>
  <c r="D22" i="1"/>
  <c r="L16" i="1"/>
  <c r="M22" i="1"/>
  <c r="L22" i="1"/>
  <c r="H16" i="1"/>
  <c r="K19" i="1"/>
  <c r="H23" i="1"/>
  <c r="C19" i="1"/>
  <c r="L19" i="1"/>
  <c r="J23" i="1"/>
  <c r="D23" i="1"/>
  <c r="M23" i="1"/>
  <c r="D19" i="1"/>
  <c r="I16" i="1"/>
  <c r="I23" i="1"/>
  <c r="G16" i="1"/>
  <c r="E19" i="1"/>
  <c r="C23" i="1"/>
  <c r="E16" i="1"/>
  <c r="E22" i="1"/>
  <c r="D16" i="1"/>
  <c r="G23" i="1"/>
  <c r="K23" i="1"/>
  <c r="M19" i="1"/>
  <c r="I22" i="1"/>
  <c r="M5" i="1"/>
  <c r="J5" i="1"/>
  <c r="C18" i="1"/>
  <c r="H5" i="1"/>
  <c r="D18" i="1"/>
  <c r="G13" i="1"/>
  <c r="I18" i="1"/>
  <c r="L13" i="1"/>
  <c r="L18" i="1"/>
  <c r="K13" i="1"/>
  <c r="H18" i="1"/>
  <c r="G5" i="1"/>
  <c r="C13" i="1"/>
  <c r="K5" i="1"/>
  <c r="G18" i="1"/>
  <c r="K18" i="1"/>
  <c r="M18" i="1"/>
  <c r="I5" i="1"/>
  <c r="D5" i="1"/>
  <c r="L5" i="1"/>
  <c r="I13" i="1"/>
  <c r="E5" i="1"/>
  <c r="M13" i="1"/>
  <c r="E18" i="1"/>
  <c r="D13" i="1"/>
  <c r="C5" i="1"/>
  <c r="E13" i="1"/>
  <c r="J18" i="1"/>
  <c r="H13" i="1"/>
  <c r="J13" i="1"/>
  <c r="I6" i="1"/>
  <c r="D7" i="1"/>
  <c r="G7" i="1"/>
  <c r="K7" i="1"/>
  <c r="H7" i="1"/>
  <c r="C7" i="1"/>
  <c r="M6" i="1"/>
  <c r="L12" i="1"/>
  <c r="C6" i="1"/>
  <c r="H6" i="1"/>
  <c r="E12" i="1"/>
  <c r="G12" i="1"/>
  <c r="K6" i="1"/>
  <c r="M12" i="1"/>
  <c r="E7" i="1"/>
  <c r="J12" i="1"/>
  <c r="L6" i="1"/>
  <c r="G6" i="1"/>
  <c r="M7" i="1"/>
  <c r="E6" i="1"/>
  <c r="D6" i="1"/>
  <c r="I7" i="1"/>
  <c r="J6" i="1"/>
  <c r="H12" i="1"/>
  <c r="C12" i="1"/>
  <c r="L7" i="1"/>
  <c r="K12" i="1"/>
  <c r="J7" i="1"/>
  <c r="D12" i="1"/>
  <c r="I12" i="1"/>
  <c r="K9" i="1"/>
  <c r="I21" i="1"/>
  <c r="D11" i="1"/>
  <c r="J11" i="1"/>
  <c r="G21" i="1"/>
  <c r="M9" i="1"/>
  <c r="G10" i="1"/>
  <c r="C9" i="1"/>
  <c r="J21" i="1"/>
  <c r="M21" i="1"/>
  <c r="K21" i="1"/>
  <c r="L11" i="1"/>
  <c r="G9" i="1"/>
  <c r="K11" i="1"/>
  <c r="I11" i="1"/>
  <c r="M10" i="1"/>
  <c r="C21" i="1"/>
  <c r="D10" i="1"/>
  <c r="E9" i="1"/>
  <c r="E11" i="1"/>
  <c r="M11" i="1"/>
  <c r="H21" i="1"/>
  <c r="C10" i="1"/>
  <c r="I9" i="1"/>
  <c r="H10" i="1"/>
  <c r="C11" i="1"/>
  <c r="L9" i="1"/>
  <c r="J10" i="1"/>
  <c r="E21" i="1"/>
  <c r="E10" i="1"/>
  <c r="K10" i="1"/>
  <c r="H11" i="1"/>
  <c r="I10" i="1"/>
  <c r="D9" i="1"/>
  <c r="D21" i="1"/>
  <c r="J9" i="1"/>
  <c r="G11" i="1"/>
  <c r="L21" i="1"/>
  <c r="L10" i="1"/>
  <c r="H9" i="1"/>
  <c r="H8" i="1"/>
  <c r="M8" i="1"/>
  <c r="D8" i="1"/>
  <c r="K8" i="1"/>
  <c r="E8" i="1"/>
  <c r="C8" i="1"/>
  <c r="L8" i="1"/>
  <c r="I8" i="1"/>
  <c r="J8" i="1"/>
  <c r="G8" i="1"/>
  <c r="C19" i="3"/>
  <c r="O18" i="1"/>
  <c r="C12" i="4"/>
  <c r="O10" i="1"/>
  <c r="Q6" i="1"/>
  <c r="P5" i="1"/>
  <c r="F15" i="1"/>
  <c r="O22" i="1"/>
  <c r="R9" i="1"/>
  <c r="R14" i="1"/>
  <c r="Q14" i="1"/>
  <c r="C41" i="2"/>
  <c r="P6" i="1"/>
  <c r="C48" i="2"/>
  <c r="R12" i="1"/>
  <c r="C28" i="4"/>
  <c r="P12" i="1"/>
  <c r="F11" i="1"/>
  <c r="P22" i="1"/>
  <c r="R10" i="1"/>
  <c r="C11" i="2"/>
  <c r="N15" i="1"/>
  <c r="C40" i="2"/>
  <c r="C17" i="2"/>
  <c r="C22" i="3"/>
  <c r="C25" i="4"/>
  <c r="C10" i="4"/>
  <c r="N23" i="1"/>
  <c r="N8" i="1"/>
  <c r="N13" i="1"/>
  <c r="R15" i="1"/>
  <c r="R8" i="1"/>
  <c r="C15" i="2"/>
  <c r="P13" i="1"/>
  <c r="F7" i="1"/>
  <c r="F6" i="1"/>
  <c r="R16" i="1"/>
  <c r="O5" i="1"/>
  <c r="P17" i="1"/>
  <c r="Q19" i="1"/>
  <c r="R21" i="1"/>
  <c r="Q23" i="1"/>
  <c r="C19" i="2"/>
  <c r="C43" i="2"/>
  <c r="N18" i="1"/>
  <c r="C14" i="4"/>
  <c r="C27" i="2"/>
  <c r="Q11" i="1"/>
  <c r="O4" i="1"/>
  <c r="C17" i="3"/>
  <c r="C14" i="3"/>
  <c r="C25" i="3"/>
  <c r="P8" i="1"/>
  <c r="C15" i="4"/>
  <c r="O8" i="1"/>
  <c r="R17" i="1"/>
  <c r="N14" i="1"/>
  <c r="R7" i="1"/>
  <c r="R6" i="1"/>
  <c r="Q12" i="1"/>
  <c r="K4" i="1"/>
  <c r="F12" i="1"/>
  <c r="Q9" i="1"/>
  <c r="O7" i="1"/>
  <c r="E4" i="1"/>
  <c r="Q18" i="1"/>
  <c r="C24" i="4"/>
  <c r="F10" i="1"/>
  <c r="N12" i="1"/>
  <c r="C13" i="2"/>
  <c r="C25" i="2"/>
  <c r="N6" i="1"/>
  <c r="C19" i="4"/>
  <c r="O11" i="1"/>
  <c r="O21" i="1"/>
  <c r="C27" i="3"/>
  <c r="N4" i="1"/>
  <c r="R5" i="1"/>
  <c r="C14" i="2"/>
  <c r="C47" i="2"/>
  <c r="F9" i="1"/>
  <c r="P10" i="1"/>
  <c r="P11" i="1"/>
  <c r="C17" i="4"/>
  <c r="C23" i="2"/>
  <c r="F5" i="1"/>
  <c r="C59" i="2"/>
  <c r="F13" i="1"/>
  <c r="Q8" i="1"/>
  <c r="F20" i="1"/>
  <c r="C49" i="2"/>
  <c r="C18" i="2"/>
  <c r="P4" i="1"/>
  <c r="Q15" i="1"/>
  <c r="C13" i="4"/>
  <c r="Q7" i="1"/>
  <c r="C38" i="2"/>
  <c r="O17" i="1"/>
  <c r="H4" i="1"/>
  <c r="C15" i="3"/>
  <c r="C18" i="3"/>
  <c r="C23" i="3"/>
  <c r="R22" i="1"/>
  <c r="P19" i="1"/>
  <c r="C26" i="2"/>
  <c r="G4" i="1"/>
  <c r="O15" i="1"/>
  <c r="N17" i="1"/>
  <c r="P23" i="1"/>
  <c r="C30" i="4"/>
  <c r="O9" i="1"/>
  <c r="N7" i="1"/>
  <c r="C45" i="2"/>
  <c r="C18" i="4"/>
  <c r="N21" i="1"/>
  <c r="C28" i="2"/>
  <c r="C22" i="2"/>
  <c r="F23" i="1"/>
  <c r="P16" i="1"/>
  <c r="C39" i="2"/>
  <c r="R4" i="1"/>
  <c r="R19" i="1"/>
  <c r="Q4" i="1"/>
  <c r="C24" i="3"/>
  <c r="C26" i="3"/>
  <c r="C20" i="3"/>
  <c r="F19" i="1"/>
  <c r="C20" i="4"/>
  <c r="D4" i="1"/>
  <c r="I4" i="1"/>
  <c r="N9" i="1"/>
  <c r="F16" i="1"/>
  <c r="P14" i="1"/>
  <c r="O13" i="1"/>
  <c r="C21" i="4"/>
  <c r="O6" i="1"/>
  <c r="N19" i="1"/>
  <c r="F22" i="1"/>
  <c r="C16" i="4"/>
  <c r="F4" i="1"/>
  <c r="Q22" i="1"/>
  <c r="O19" i="1"/>
  <c r="P15" i="1"/>
  <c r="C22" i="4"/>
  <c r="C4" i="1"/>
  <c r="R20" i="1"/>
  <c r="C29" i="4"/>
  <c r="C11" i="4"/>
  <c r="C27" i="4"/>
  <c r="F21" i="1"/>
  <c r="C21" i="3"/>
  <c r="C16" i="3"/>
  <c r="Q16" i="1"/>
  <c r="O20" i="1"/>
  <c r="N5" i="1"/>
  <c r="L4" i="1"/>
  <c r="C16" i="2"/>
  <c r="O12" i="1"/>
  <c r="P18" i="1"/>
  <c r="Q5" i="1"/>
  <c r="F18" i="1"/>
  <c r="P20" i="1"/>
  <c r="N11" i="1"/>
  <c r="P7" i="1"/>
  <c r="C21" i="2"/>
  <c r="M4" i="1"/>
  <c r="Q13" i="1"/>
  <c r="P9" i="1"/>
  <c r="O14" i="1"/>
  <c r="Q10" i="1"/>
  <c r="N20" i="1"/>
  <c r="C26" i="4"/>
  <c r="C28" i="3"/>
  <c r="F14" i="1"/>
  <c r="Q20" i="1"/>
  <c r="F8" i="1"/>
  <c r="R11" i="1"/>
  <c r="F17" i="1"/>
  <c r="P21" i="1"/>
  <c r="C24" i="2"/>
  <c r="N22" i="1"/>
  <c r="O23" i="1"/>
  <c r="R13" i="1"/>
  <c r="N10" i="1"/>
  <c r="R23" i="1"/>
  <c r="C20" i="2"/>
  <c r="J4" i="1"/>
  <c r="O16" i="1"/>
  <c r="C50" i="2"/>
  <c r="R18" i="1"/>
  <c r="C42" i="2"/>
  <c r="Q17" i="1"/>
  <c r="C56" i="2"/>
  <c r="Q21" i="1"/>
  <c r="C12" i="2"/>
  <c r="N16" i="1"/>
  <c r="C44" i="2"/>
</calcChain>
</file>

<file path=xl/sharedStrings.xml><?xml version="1.0" encoding="utf-8"?>
<sst xmlns="http://schemas.openxmlformats.org/spreadsheetml/2006/main" count="163" uniqueCount="105">
  <si>
    <t>AAPL</t>
  </si>
  <si>
    <t>rtd_LastUpdateTime</t>
  </si>
  <si>
    <t>rtd_LastUpdateDate</t>
  </si>
  <si>
    <t>rtd_LastUpdate</t>
  </si>
  <si>
    <t>rtd_LastMessage</t>
  </si>
  <si>
    <t>rtd_LastError</t>
  </si>
  <si>
    <t>Volume</t>
  </si>
  <si>
    <t>Low</t>
  </si>
  <si>
    <t>High</t>
  </si>
  <si>
    <t>Open</t>
  </si>
  <si>
    <t>PercentChange</t>
  </si>
  <si>
    <t>Change</t>
  </si>
  <si>
    <t>Last</t>
  </si>
  <si>
    <t>LastTick</t>
  </si>
  <si>
    <t>LastTradeTime</t>
  </si>
  <si>
    <t>LastTradeDate</t>
  </si>
  <si>
    <t>LastTradeDateTime</t>
  </si>
  <si>
    <t>Symbol</t>
  </si>
  <si>
    <t>ABX.TO</t>
  </si>
  <si>
    <t>FB</t>
  </si>
  <si>
    <t>GOOG</t>
  </si>
  <si>
    <t>MSFT</t>
  </si>
  <si>
    <t>ORCL</t>
  </si>
  <si>
    <t>EMA.TO</t>
  </si>
  <si>
    <t>^FTSE</t>
  </si>
  <si>
    <t>GLEN.L</t>
  </si>
  <si>
    <t>BARC.L</t>
  </si>
  <si>
    <t>BLT.L</t>
  </si>
  <si>
    <t>RIO.L</t>
  </si>
  <si>
    <t>BHP.AX</t>
  </si>
  <si>
    <t>RIO.AX</t>
  </si>
  <si>
    <t>^GDAXI</t>
  </si>
  <si>
    <t>CBK.DE</t>
  </si>
  <si>
    <t>EOAN.DE</t>
  </si>
  <si>
    <t>ACA.PA</t>
  </si>
  <si>
    <t>BNP.PA</t>
  </si>
  <si>
    <t>FP.PA</t>
  </si>
  <si>
    <t>YahooFinanceSummary</t>
  </si>
  <si>
    <t>http://finance.yahoo.com/q?s=AAPL</t>
  </si>
  <si>
    <t>RealTimeToExcel Providers for Stocks</t>
  </si>
  <si>
    <t>Value</t>
  </si>
  <si>
    <t>Stock Information</t>
  </si>
  <si>
    <t>Company Name</t>
  </si>
  <si>
    <t>Name</t>
  </si>
  <si>
    <t>Stock Exchange</t>
  </si>
  <si>
    <t>Earnings Date</t>
  </si>
  <si>
    <t>Trading Information</t>
  </si>
  <si>
    <t>Last Trade Date</t>
  </si>
  <si>
    <t>Last Trade Time</t>
  </si>
  <si>
    <t>Last Trade DateTime</t>
  </si>
  <si>
    <t>Bid</t>
  </si>
  <si>
    <t>Ask</t>
  </si>
  <si>
    <t>Bid Size</t>
  </si>
  <si>
    <t>Ask Size</t>
  </si>
  <si>
    <t>BidX</t>
  </si>
  <si>
    <t>AskX</t>
  </si>
  <si>
    <t>Change In Percent</t>
  </si>
  <si>
    <t>Previous Close</t>
  </si>
  <si>
    <t>Days Range</t>
  </si>
  <si>
    <t>After Hours Information</t>
  </si>
  <si>
    <t>After Hours Trade Date</t>
  </si>
  <si>
    <t>After Hours Trade Time</t>
  </si>
  <si>
    <t>After Hours Trade DateTime</t>
  </si>
  <si>
    <t>After Hours Last</t>
  </si>
  <si>
    <t>After Hours Change</t>
  </si>
  <si>
    <t>After Hours Change In Percent</t>
  </si>
  <si>
    <t>Stock Price History</t>
  </si>
  <si>
    <t>Beta</t>
  </si>
  <si>
    <t>52-Week High</t>
  </si>
  <si>
    <t>52-Week Low</t>
  </si>
  <si>
    <t>52-Week Range</t>
  </si>
  <si>
    <t>Change from 52-Week High</t>
  </si>
  <si>
    <t>Change from 52-Week Low</t>
  </si>
  <si>
    <t>% Change from 52-Week High</t>
  </si>
  <si>
    <t>% Change from 52-Week Low</t>
  </si>
  <si>
    <t>Avg Vol (3 month)</t>
  </si>
  <si>
    <t>Valuation Measures</t>
  </si>
  <si>
    <t>Market Cap</t>
  </si>
  <si>
    <t>Market Cap $</t>
  </si>
  <si>
    <t>P/E</t>
  </si>
  <si>
    <t>Forward P/E</t>
  </si>
  <si>
    <t>PEG Ratio</t>
  </si>
  <si>
    <t>Price/Sales</t>
  </si>
  <si>
    <t>Estimates</t>
  </si>
  <si>
    <t>One Year Target Price</t>
  </si>
  <si>
    <t>Mean Recommendation</t>
  </si>
  <si>
    <t>EPS Estimate Current Year</t>
  </si>
  <si>
    <t>EPS Estimate Next Quarter</t>
  </si>
  <si>
    <t>Income Statement</t>
  </si>
  <si>
    <t>EPS</t>
  </si>
  <si>
    <t>Dividends &amp; Splits</t>
  </si>
  <si>
    <t>Forward Annual Dividend Rate</t>
  </si>
  <si>
    <t>Forward Annual Dividend Yield</t>
  </si>
  <si>
    <t>Ex-Dividend Date</t>
  </si>
  <si>
    <t>http://finance.yahoo.com/q?s=AAPL170120C00100000</t>
  </si>
  <si>
    <t>RealTimeToExcel Providers for Options</t>
  </si>
  <si>
    <t>Option Contract Information</t>
  </si>
  <si>
    <t>Option Code</t>
  </si>
  <si>
    <t>Strike</t>
  </si>
  <si>
    <t>Expire Date</t>
  </si>
  <si>
    <t>Type</t>
  </si>
  <si>
    <t>Open Interest</t>
  </si>
  <si>
    <t>http://finance.yahoo.com/q?s=EURUSD=X</t>
  </si>
  <si>
    <t>USDEUR=X</t>
  </si>
  <si>
    <t>AAPL190118C00150000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</si>
</sst>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400]h:mm:ss\ AM/PM"/>
    <numFmt numFmtId="165" formatCode="[$-409]m/d/yy\ h:mm\ AM/PM;@"/>
    <numFmt numFmtId="166" formatCode="[Color10]\+0.00;[Red]\-0.00;0.00"/>
    <numFmt numFmtId="167" formatCode="[$-409]dd/mm/yy\ h:mm\ AM/PM;@"/>
    <numFmt numFmtId="168" formatCode="0.0000%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7"/>
      <color theme="10"/>
      <name val="Calibri"/>
      <family val="2"/>
      <charset val="204"/>
      <scheme val="minor"/>
    </font>
    <font>
      <u/>
      <sz val="6"/>
      <color theme="1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color theme="1" tint="0.14996795556505021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7"/>
      <color theme="0"/>
      <name val="Calibri"/>
      <family val="2"/>
      <charset val="204"/>
      <scheme val="minor"/>
    </font>
    <font>
      <b/>
      <sz val="10"/>
      <color theme="1" tint="0.1499679555650502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7"/>
      <color theme="1" tint="0.1499679555650502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</cellStyleXfs>
  <cellXfs count="54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3" fontId="0" fillId="0" borderId="0" xfId="0" applyNumberFormat="1"/>
    <xf numFmtId="2" fontId="0" fillId="0" borderId="0" xfId="0" applyNumberFormat="1"/>
    <xf numFmtId="10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/>
    </xf>
    <xf numFmtId="0" fontId="0" fillId="2" borderId="0" xfId="0" applyFill="1"/>
    <xf numFmtId="0" fontId="2" fillId="0" borderId="0" xfId="0" applyNumberFormat="1" applyFont="1" applyAlignment="1">
      <alignment horizontal="center"/>
    </xf>
    <xf numFmtId="0" fontId="0" fillId="0" borderId="0" xfId="0" applyNumberFormat="1"/>
    <xf numFmtId="0" fontId="4" fillId="2" borderId="0" xfId="0" applyFont="1" applyFill="1"/>
    <xf numFmtId="0" fontId="6" fillId="0" borderId="0" xfId="11" applyFont="1" applyAlignment="1">
      <alignment horizontal="center"/>
    </xf>
    <xf numFmtId="0" fontId="7" fillId="0" borderId="0" xfId="11" applyFont="1"/>
    <xf numFmtId="0" fontId="8" fillId="0" borderId="0" xfId="0" applyFont="1"/>
    <xf numFmtId="0" fontId="9" fillId="0" borderId="0" xfId="0" applyFont="1"/>
    <xf numFmtId="0" fontId="10" fillId="3" borderId="1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Continuous" vertical="top"/>
    </xf>
    <xf numFmtId="0" fontId="9" fillId="0" borderId="5" xfId="0" applyFont="1" applyBorder="1" applyAlignment="1">
      <alignment vertical="top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top"/>
    </xf>
    <xf numFmtId="0" fontId="9" fillId="0" borderId="8" xfId="0" applyFont="1" applyBorder="1" applyAlignment="1">
      <alignment vertical="center"/>
    </xf>
    <xf numFmtId="14" fontId="9" fillId="0" borderId="8" xfId="0" applyNumberFormat="1" applyFon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167" fontId="9" fillId="0" borderId="8" xfId="0" applyNumberFormat="1" applyFont="1" applyBorder="1" applyAlignment="1">
      <alignment vertical="center"/>
    </xf>
    <xf numFmtId="0" fontId="9" fillId="0" borderId="8" xfId="0" applyFont="1" applyBorder="1" applyAlignment="1">
      <alignment horizontal="right" vertical="center"/>
    </xf>
    <xf numFmtId="10" fontId="9" fillId="0" borderId="8" xfId="0" applyNumberFormat="1" applyFont="1" applyBorder="1" applyAlignment="1">
      <alignment vertical="center"/>
    </xf>
    <xf numFmtId="3" fontId="9" fillId="0" borderId="8" xfId="0" applyNumberFormat="1" applyFont="1" applyBorder="1" applyAlignment="1">
      <alignment vertical="center"/>
    </xf>
    <xf numFmtId="0" fontId="13" fillId="0" borderId="0" xfId="0" applyFont="1"/>
    <xf numFmtId="0" fontId="9" fillId="0" borderId="9" xfId="0" applyFont="1" applyBorder="1" applyAlignment="1">
      <alignment vertical="top"/>
    </xf>
    <xf numFmtId="0" fontId="9" fillId="2" borderId="4" xfId="0" applyFont="1" applyFill="1" applyBorder="1" applyAlignment="1">
      <alignment horizontal="centerContinuous" vertical="center"/>
    </xf>
    <xf numFmtId="14" fontId="9" fillId="0" borderId="10" xfId="0" applyNumberFormat="1" applyFont="1" applyBorder="1" applyAlignment="1">
      <alignment vertical="center"/>
    </xf>
    <xf numFmtId="0" fontId="10" fillId="3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Continuous" vertical="center"/>
    </xf>
    <xf numFmtId="0" fontId="9" fillId="0" borderId="15" xfId="0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14" fontId="9" fillId="0" borderId="16" xfId="0" applyNumberFormat="1" applyFont="1" applyBorder="1" applyAlignment="1">
      <alignment vertical="center"/>
    </xf>
    <xf numFmtId="164" fontId="9" fillId="0" borderId="16" xfId="0" applyNumberFormat="1" applyFont="1" applyBorder="1" applyAlignment="1">
      <alignment vertical="center"/>
    </xf>
    <xf numFmtId="167" fontId="9" fillId="0" borderId="16" xfId="0" applyNumberFormat="1" applyFont="1" applyBorder="1" applyAlignment="1">
      <alignment vertical="center"/>
    </xf>
    <xf numFmtId="10" fontId="9" fillId="0" borderId="16" xfId="0" applyNumberFormat="1" applyFont="1" applyBorder="1" applyAlignment="1">
      <alignment vertical="center"/>
    </xf>
    <xf numFmtId="3" fontId="9" fillId="0" borderId="16" xfId="0" applyNumberFormat="1" applyFont="1" applyBorder="1" applyAlignment="1">
      <alignment vertical="center"/>
    </xf>
    <xf numFmtId="0" fontId="9" fillId="0" borderId="17" xfId="0" applyFont="1" applyBorder="1" applyAlignment="1">
      <alignment horizontal="right" vertical="center"/>
    </xf>
    <xf numFmtId="0" fontId="10" fillId="3" borderId="4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14" fontId="9" fillId="0" borderId="12" xfId="0" applyNumberFormat="1" applyFont="1" applyBorder="1" applyAlignment="1">
      <alignment vertical="center"/>
    </xf>
    <xf numFmtId="164" fontId="9" fillId="0" borderId="12" xfId="0" applyNumberFormat="1" applyFont="1" applyBorder="1" applyAlignment="1">
      <alignment vertical="center"/>
    </xf>
    <xf numFmtId="167" fontId="9" fillId="0" borderId="12" xfId="0" applyNumberFormat="1" applyFont="1" applyBorder="1" applyAlignment="1">
      <alignment vertical="center"/>
    </xf>
    <xf numFmtId="168" fontId="9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168" fontId="9" fillId="0" borderId="13" xfId="0" applyNumberFormat="1" applyFont="1" applyBorder="1" applyAlignment="1">
      <alignment vertical="center"/>
    </xf>
  </cellXfs>
  <cellStyles count="12">
    <cellStyle name="Hyperlink" xfId="11" builtinId="8"/>
    <cellStyle name="Normal" xfId="0" builtinId="0"/>
    <cellStyle name="Normal 2" xfId="1"/>
    <cellStyle name="Normal 2 2" xfId="2"/>
    <cellStyle name="Normal 2 2 2" xfId="3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21">
    <dxf>
      <numFmt numFmtId="164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6" formatCode="[Color10]\+0.00;[Red]\-0.00;0.00"/>
    </dxf>
    <dxf>
      <numFmt numFmtId="2" formatCode="0.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numFmt numFmtId="165" formatCode="[$-409]m/d/yy\ h:mm\ AM/PM;@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47.164999999999999</v>
        <stp/>
        <stp>YahooFinanceSummary</stp>
        <stp>ORCL</stp>
        <stp>High</stp>
        <tr r="K8" s="1"/>
      </tp>
      <tp>
        <v>13.539550999999999</v>
        <stp/>
        <stp>YahooFinanceSummary</stp>
        <stp>^FTSE</stp>
        <stp>Change</stp>
        <tr r="H11" s="1"/>
      </tp>
      <tp>
        <v>1249137</v>
        <stp/>
        <stp>YahooFinanceSummary</stp>
        <stp>ABX.TO</stp>
        <stp>Volume</stp>
        <tr r="M9" s="1"/>
      </tp>
      <tp>
        <v>31971068</v>
        <stp/>
        <stp>YahooFinanceSummary</stp>
        <stp>AAPL</stp>
        <stp>Avg Vol (3 month)</stp>
        <tr r="C45" s="2"/>
      </tp>
      <tp>
        <v>-0.125</v>
        <stp/>
        <stp>YahooFinanceSummary</stp>
        <stp>ACA.PA</stp>
        <stp>Change</stp>
        <tr r="H21" s="1"/>
      </tp>
      <tp>
        <v>0.11999893</v>
        <stp/>
        <stp>YahooFinanceSummary</stp>
        <stp>EMA.TO</stp>
        <stp>Change</stp>
        <tr r="H10" s="1"/>
      </tp>
      <tp>
        <v>378.4</v>
        <stp/>
        <stp>YahooFinanceSummary</stp>
        <stp>GLEN.L</stp>
        <stp>Open</stp>
        <tr r="J12" s="1"/>
      </tp>
      <tp t="s">
        <v>OPR</v>
        <stp/>
        <stp>YahooFinanceSummary</stp>
        <stp>AAPL190118C00150000</stp>
        <stp>Stock Exchange</stp>
        <tr r="C7" s="3"/>
      </tp>
      <tp>
        <v>1075.6600000000001</v>
        <stp/>
        <stp>YahooFinanceSummary</stp>
        <stp>GOOG</stp>
        <stp>Last</stp>
        <tr r="G6" s="1"/>
      </tp>
      <tp>
        <v>98.98</v>
        <stp/>
        <stp>YahooFinanceSummary</stp>
        <stp>MSFT</stp>
        <stp>High</stp>
        <tr r="K7" s="1"/>
      </tp>
      <tp>
        <v>-5.4321222999999998E-3</v>
        <stp/>
        <stp>YahooFinanceSummary</stp>
        <stp>FB</stp>
        <stp>ChangeInPercent</stp>
        <tr r="I5" s="1"/>
      </tp>
      <tp>
        <v>206.65</v>
        <stp/>
        <stp>YahooFinanceSummary</stp>
        <stp>BARC.L</stp>
        <stp>Open</stp>
        <tr r="J13" s="1"/>
      </tp>
      <tp t="s">
        <v/>
        <stp/>
        <stp>YahooFinanceSummary</stp>
        <stp>FB</stp>
        <stp>rtd_LastMessage</stp>
        <tr r="O5" s="1"/>
      </tp>
      <tp>
        <v>43245</v>
        <stp/>
        <stp>YahooFinanceSummary</stp>
        <stp>AAPL</stp>
        <stp>Last Trade Date</stp>
        <tr r="C11" s="2"/>
      </tp>
      <tp>
        <v>42.3</v>
        <stp/>
        <stp>YahooFinanceSummary</stp>
        <stp>AAPL190118C00150000</stp>
        <stp>High</stp>
        <tr r="C23" s="3"/>
      </tp>
      <tp>
        <v>82.919920000000005</v>
        <stp/>
        <stp>YahooFinanceSummary</stp>
        <stp>^GDAXI</stp>
        <stp>Change</stp>
        <tr r="H18" s="1"/>
      </tp>
      <tp t="e">
        <v>#N/A</v>
        <stp/>
        <stp>YahooFinanceSummary</stp>
        <stp>AAPL</stp>
        <stp>After Hours Trade DateTime</stp>
        <tr r="C32" s="2"/>
      </tp>
      <tp>
        <v>0</v>
        <stp/>
        <stp>YahooFinanceSummary</stp>
        <stp>FP.PA</stp>
        <stp>Last:tick</stp>
        <tr r="F23" s="1"/>
      </tp>
      <tp>
        <v>43245.735069444447</v>
        <stp/>
        <stp>YahooFinanceSummary</stp>
        <stp>FP.PA</stp>
        <stp>LastTradeDateTime</stp>
        <tr r="C23" s="1"/>
      </tp>
      <tp>
        <v>0.89999390000000001</v>
        <stp/>
        <stp>YahooFinanceSummary</stp>
        <stp>GLEN.L</stp>
        <stp>Change</stp>
        <tr r="H12" s="1"/>
      </tp>
      <tp>
        <v>47</v>
        <stp/>
        <stp>YahooFinanceSummary</stp>
        <stp>ORCL</stp>
        <stp>Last</stp>
        <tr r="G8" s="1"/>
      </tp>
      <tp>
        <v>5661706</v>
        <stp/>
        <stp>YahooFinanceSummary</stp>
        <stp>BNP.PA</stp>
        <stp>Volume</stp>
        <tr r="M22" s="1"/>
      </tp>
      <tp>
        <v>13706940</v>
        <stp/>
        <stp>YahooFinanceSummary</stp>
        <stp>BHP.AX</stp>
        <stp>Volume</stp>
        <tr r="M16" s="1"/>
      </tp>
      <tp>
        <v>6.7999840000000006E-2</v>
        <stp/>
        <stp>YahooFinanceSummary</stp>
        <stp>CBK.DE</stp>
        <stp>Change</stp>
        <tr r="H19" s="1"/>
      </tp>
      <tp t="s">
        <v>188.73x8</v>
        <stp/>
        <stp>YahooFinanceSummary</stp>
        <stp>AAPL</stp>
        <stp>AskX</stp>
        <tr r="C19" s="2"/>
      </tp>
      <tp>
        <v>0</v>
        <stp/>
        <stp>YahooFinanceSummary</stp>
        <stp>FB</stp>
        <stp>rtd_LastError</stp>
        <tr r="N5" s="1"/>
      </tp>
      <tp>
        <v>188.23</v>
        <stp/>
        <stp>YahooFinanceSummary</stp>
        <stp>AAPL</stp>
        <stp>Open</stp>
        <tr r="J4" s="1"/>
        <tr r="C23" s="2"/>
      </tp>
      <tp>
        <v>-18.800049000000001</v>
        <stp/>
        <stp>YahooFinanceSummary</stp>
        <stp>BLT.L</stp>
        <stp>Change</stp>
        <tr r="H14" s="1"/>
      </tp>
      <tp>
        <v>263</v>
        <stp/>
        <stp>YahooFinanceSummary</stp>
        <stp>AAPL190118C00150000</stp>
        <stp>Volume</stp>
        <tr r="C25" s="3"/>
      </tp>
      <tp>
        <v>35042988</v>
        <stp/>
        <stp>YahooFinanceSummary</stp>
        <stp>BARC.L</stp>
        <stp>Volume</stp>
        <tr r="M13" s="1"/>
      </tp>
      <tp>
        <v>1082.5</v>
        <stp/>
        <stp>YahooFinanceSummary</stp>
        <stp>GOOG</stp>
        <stp>High</stp>
        <tr r="K6" s="1"/>
      </tp>
      <tp>
        <v>43483</v>
        <stp/>
        <stp>YahooFinanceSummary</stp>
        <stp>AAPL190118C00150000</stp>
        <stp>Expire Date</stp>
        <tr r="C11" s="3"/>
      </tp>
      <tp t="e">
        <v>#N/A</v>
        <stp/>
        <stp>YahooFinanceSummary</stp>
        <stp>AAPL</stp>
        <stp>After Hours Change</stp>
        <tr r="C34" s="2"/>
      </tp>
      <tp>
        <v>-0.74000549999999998</v>
        <stp/>
        <stp>YahooFinanceSummary</stp>
        <stp>RIO.AX</stp>
        <stp>Change</stp>
        <tr r="H17" s="1"/>
      </tp>
      <tp t="s">
        <v>0.85 - 0.86</v>
        <stp/>
        <stp>YahooFinanceSummary</stp>
        <stp>USDEUR=X</stp>
        <stp>Days Range</stp>
        <tr r="C22" s="4"/>
      </tp>
      <tp>
        <v>98.36</v>
        <stp/>
        <stp>YahooFinanceSummary</stp>
        <stp>MSFT</stp>
        <stp>Last</stp>
        <tr r="G7" s="1"/>
      </tp>
      <tp>
        <v>7037082</v>
        <stp/>
        <stp>YahooFinanceSummary</stp>
        <stp>FP.PA</stp>
        <stp>Volume</stp>
        <tr r="M23" s="1"/>
      </tp>
      <tp>
        <v>0.66667824074074078</v>
        <stp/>
        <stp>YahooFinanceSummary</stp>
        <stp>AAPL</stp>
        <stp>Last Trade Time</stp>
        <tr r="C12" s="2"/>
      </tp>
      <tp>
        <v>43245.693761574075</v>
        <stp/>
        <stp>YahooFinanceSummary</stp>
        <stp>BLT.L</stp>
        <stp>LastTradeDateTime</stp>
        <tr r="C14" s="1"/>
      </tp>
      <tp>
        <v>0</v>
        <stp/>
        <stp>YahooFinanceSummary</stp>
        <stp>BLT.L</stp>
        <stp>Last:tick</stp>
        <tr r="F14" s="1"/>
      </tp>
      <tp>
        <v>41.35</v>
        <stp/>
        <stp>YahooFinanceSummary</stp>
        <stp>AAPL190118C00150000</stp>
        <stp>Last</stp>
        <tr r="C19" s="3"/>
      </tp>
      <tp>
        <v>-4.2829989999999998E-2</v>
        <stp/>
        <stp>YahooFinanceSummary</stp>
        <stp>USDEUR=X</stp>
        <stp>Change from 52-Week High</stp>
        <tr r="C27" s="4"/>
      </tp>
      <tp>
        <v>21.5</v>
        <stp/>
        <stp>YahooFinanceSummary</stp>
        <stp>RIO.L</stp>
        <stp>Change</stp>
        <tr r="H15" s="1"/>
      </tp>
      <tp>
        <v>0.89999390000000001</v>
        <stp/>
        <stp>YahooFinanceSummary</stp>
        <stp>BARC.L</stp>
        <stp>Change</stp>
        <tr r="H13" s="1"/>
      </tp>
      <tp>
        <v>3.9997100000000001E-2</v>
        <stp/>
        <stp>YahooFinanceSummary</stp>
        <stp>AAPL190118C00150000</stp>
        <stp>Change</stp>
        <tr r="C20" s="3"/>
      </tp>
      <tp>
        <v>6785196</v>
        <stp/>
        <stp>YahooFinanceSummary</stp>
        <stp>BLT.L</stp>
        <stp>Volume</stp>
        <tr r="M14" s="1"/>
      </tp>
      <tp>
        <v>43246.758788888888</v>
        <stp/>
        <stp>YahooFinanceSummary</stp>
        <stp>ORCL</stp>
        <stp>rtd_LastUpdate</stp>
        <tr r="P8" s="1"/>
      </tp>
      <tp>
        <v>14683011</v>
        <stp/>
        <stp>YahooFinanceSummary</stp>
        <stp>CBK.DE</stp>
        <stp>Volume</stp>
        <tr r="M19" s="1"/>
      </tp>
      <tp>
        <v>-0.70000076</v>
        <stp/>
        <stp>YahooFinanceSummary</stp>
        <stp>BNP.PA</stp>
        <stp>Change</stp>
        <tr r="H22" s="1"/>
      </tp>
      <tp>
        <v>-0.84000014999999995</v>
        <stp/>
        <stp>YahooFinanceSummary</stp>
        <stp>BHP.AX</stp>
        <stp>Change</stp>
        <tr r="H16" s="1"/>
      </tp>
      <tp>
        <v>374</v>
        <stp/>
        <stp>YahooFinanceSummary</stp>
        <stp>GLEN.L</stp>
        <stp>Low</stp>
        <tr r="L12" s="1"/>
      </tp>
      <tp>
        <v>377.5</v>
        <stp/>
        <stp>YahooFinanceSummary</stp>
        <stp>GLEN.L</stp>
        <stp>Last</stp>
        <tr r="G12" s="1"/>
      </tp>
      <tp>
        <v>189.65</v>
        <stp/>
        <stp>YahooFinanceSummary</stp>
        <stp>AAPL</stp>
        <stp>High</stp>
        <tr r="C24" s="2"/>
        <tr r="K4" s="1"/>
      </tp>
      <tp t="s">
        <v>188.67x22</v>
        <stp/>
        <stp>YahooFinanceSummary</stp>
        <stp>AAPL</stp>
        <stp>BidX</stp>
        <tr r="C18" s="2"/>
      </tp>
      <tp>
        <v>43246.758838055553</v>
        <stp/>
        <stp>YahooFinanceSummary</stp>
        <stp>MSFT</stp>
        <stp>rtd_LastUpdate</stp>
        <tr r="P7" s="1"/>
      </tp>
      <tp>
        <v>43246</v>
        <stp/>
        <stp>YahooFinanceSummary</stp>
        <stp>FB</stp>
        <stp>rtd_LastUpdateDate</stp>
        <tr r="Q5" s="1"/>
      </tp>
      <tp t="s">
        <v>AAPL190118C00150000</v>
        <stp/>
        <stp>YahooFinanceSummary</stp>
        <stp>AAPL190118C00150000</stp>
        <stp>Option Code</stp>
        <tr r="C9" s="3"/>
      </tp>
      <tp>
        <v>0.32616036999999998</v>
        <stp/>
        <stp>YahooFinanceSummary</stp>
        <stp>AAPL</stp>
        <stp>% Change from 52-Week Low</stp>
        <tr r="C44" s="2"/>
      </tp>
      <tp>
        <v>3107258</v>
        <stp/>
        <stp>YahooFinanceSummary</stp>
        <stp>RIO.L</stp>
        <stp>Volume</stp>
        <tr r="M15" s="1"/>
      </tp>
      <tp>
        <v>1079.02</v>
        <stp/>
        <stp>YahooFinanceSummary</stp>
        <stp>GOOG</stp>
        <stp>Open</stp>
        <tr r="J6" s="1"/>
      </tp>
      <tp>
        <v>-1.4475969E-2</v>
        <stp/>
        <stp>YahooFinanceSummary</stp>
        <stp>FP.PA</stp>
        <stp>ChangeInPercent</stp>
        <tr r="I23" s="1"/>
      </tp>
      <tp>
        <v>4025351</v>
        <stp/>
        <stp>YahooFinanceSummary</stp>
        <stp>RIO.AX</stp>
        <stp>Volume</stp>
        <tr r="M17" s="1"/>
      </tp>
      <tp>
        <v>-0.75</v>
        <stp/>
        <stp>YahooFinanceSummary</stp>
        <stp>FP.PA</stp>
        <stp>Change</stp>
        <tr r="H23" s="1"/>
      </tp>
      <tp t="s">
        <v/>
        <stp/>
        <stp>YahooFinanceSummary</stp>
        <stp>FP.PA</stp>
        <stp>rtd_LastMessage</stp>
        <tr r="O23" s="1"/>
      </tp>
      <tp t="s">
        <v>CALL</v>
        <stp/>
        <stp>YahooFinanceSummary</stp>
        <stp>AAPL190118C00150000</stp>
        <stp>Type</stp>
        <tr r="C12" s="3"/>
      </tp>
      <tp>
        <v>41.17</v>
        <stp/>
        <stp>YahooFinanceSummary</stp>
        <stp>AAPL190118C00150000</stp>
        <stp>Low</stp>
        <tr r="C24" s="3"/>
      </tp>
      <tp>
        <v>206.2</v>
        <stp/>
        <stp>YahooFinanceSummary</stp>
        <stp>BARC.L</stp>
        <stp>Last</stp>
        <tr r="G13" s="1"/>
      </tp>
      <tp>
        <v>0.66668981481481482</v>
        <stp/>
        <stp>YahooFinanceSummary</stp>
        <stp>FB</stp>
        <stp>LastTradeTime</stp>
        <tr r="E5" s="1"/>
      </tp>
      <tp>
        <v>150</v>
        <stp/>
        <stp>YahooFinanceSummary</stp>
        <stp>AAPL190118C00150000</stp>
        <stp>Strike</stp>
        <tr r="C10" s="3"/>
      </tp>
      <tp>
        <v>9150669</v>
        <stp/>
        <stp>YahooFinanceSummary</stp>
        <stp>ACA.PA</stp>
        <stp>Volume</stp>
        <tr r="M21" s="1"/>
      </tp>
      <tp>
        <v>560717</v>
        <stp/>
        <stp>YahooFinanceSummary</stp>
        <stp>EMA.TO</stp>
        <stp>Volume</stp>
        <tr r="M10" s="1"/>
      </tp>
      <tp>
        <v>14.211002000000001</v>
        <stp/>
        <stp>YahooFinanceSummary</stp>
        <stp>AAPL</stp>
        <stp>Forward P/E</stp>
        <tr r="C50" s="2"/>
      </tp>
      <tp>
        <v>41</v>
        <stp/>
        <stp>YahooFinanceSummary</stp>
        <stp>AAPL190118C00150000</stp>
        <stp>Bid</stp>
        <tr r="C17" s="3"/>
      </tp>
      <tp>
        <v>46.49</v>
        <stp/>
        <stp>YahooFinanceSummary</stp>
        <stp>ORCL</stp>
        <stp>Open</stp>
        <tr r="J8" s="1"/>
      </tp>
      <tp>
        <v>43246.758830543979</v>
        <stp/>
        <stp>YahooFinanceSummary</stp>
        <stp>GOOG</stp>
        <stp>rtd_LastUpdate</stp>
        <tr r="P6" s="1"/>
      </tp>
      <tp>
        <v>-2.9998779999999999E-2</v>
        <stp/>
        <stp>YahooFinanceSummary</stp>
        <stp>ABX.TO</stp>
        <stp>Change</stp>
        <tr r="H9" s="1"/>
      </tp>
      <tp>
        <v>41.8</v>
        <stp/>
        <stp>YahooFinanceSummary</stp>
        <stp>AAPL190118C00150000</stp>
        <stp>Ask</stp>
        <tr r="C18" s="3"/>
      </tp>
      <tp t="s">
        <v>Apple Inc.</v>
        <stp/>
        <stp>YahooFinanceSummary</stp>
        <stp>AAPL</stp>
        <stp>Company Name</stp>
        <tr r="C7" s="2"/>
      </tp>
      <tp>
        <v>379.15</v>
        <stp/>
        <stp>YahooFinanceSummary</stp>
        <stp>GLEN.L</stp>
        <stp>High</stp>
        <tr r="K12" s="1"/>
      </tp>
      <tp>
        <v>188.58</v>
        <stp/>
        <stp>YahooFinanceSummary</stp>
        <stp>AAPL</stp>
        <stp>Last</stp>
        <tr r="C20" s="2"/>
        <tr r="G4" s="1"/>
      </tp>
      <tp>
        <v>0</v>
        <stp/>
        <stp>YahooFinanceSummary</stp>
        <stp>^FTSE</stp>
        <stp>Volume</stp>
        <tr r="M11" s="1"/>
      </tp>
      <tp>
        <v>0.75884488425925922</v>
        <stp/>
        <stp>YahooFinanceSummary</stp>
        <stp>FB</stp>
        <stp>rtd_LastUpdateTime</stp>
        <tr r="R5" s="1"/>
      </tp>
      <tp>
        <v>43246.758915682869</v>
        <stp/>
        <stp>YahooFinanceSummary</stp>
        <stp>EOAN.DE</stp>
        <stp>rtd_LastUpdate</stp>
        <tr r="P20" s="1"/>
      </tp>
      <tp>
        <v>43245.691307870373</v>
        <stp/>
        <stp>YahooFinanceSummary</stp>
        <stp>^FTSE</stp>
        <stp>LastTradeDateTime</stp>
        <tr r="C11" s="1"/>
      </tp>
      <tp>
        <v>0</v>
        <stp/>
        <stp>YahooFinanceSummary</stp>
        <stp>^FTSE</stp>
        <stp>Last:tick</stp>
        <tr r="F11" s="1"/>
      </tp>
      <tp>
        <v>98.3</v>
        <stp/>
        <stp>YahooFinanceSummary</stp>
        <stp>MSFT</stp>
        <stp>Open</stp>
        <tr r="J7" s="1"/>
      </tp>
      <tp>
        <v>41.31</v>
        <stp/>
        <stp>YahooFinanceSummary</stp>
        <stp>AAPL190118C00150000</stp>
        <stp>Previous Close</stp>
        <tr r="C27" s="3"/>
      </tp>
      <tp>
        <v>31103659</v>
        <stp/>
        <stp>YahooFinanceSummary</stp>
        <stp>GLEN.L</stp>
        <stp>Volume</stp>
        <tr r="M12" s="1"/>
      </tp>
      <tp t="s">
        <v>AAPL</v>
        <stp/>
        <stp>YahooFinanceSummary</stp>
        <stp>AAPL190118C00150000</stp>
        <stp>Symbol</stp>
        <tr r="C6" s="3"/>
      </tp>
      <tp t="e">
        <v>#N/A</v>
        <stp/>
        <stp>YahooFinanceSummary</stp>
        <stp>AAPL</stp>
        <stp>Forward Annual Dividend Rate</stp>
        <tr r="C61" s="2"/>
      </tp>
      <tp>
        <v>-9.4027069999999997E-3</v>
        <stp/>
        <stp>YahooFinanceSummary</stp>
        <stp>AAPL</stp>
        <stp>% Change from 52-Week High</stp>
        <tr r="C43" s="2"/>
      </tp>
      <tp>
        <v>0</v>
        <stp/>
        <stp>YahooFinanceSummary</stp>
        <stp>^GDAXI</stp>
        <stp>Volume</stp>
        <tr r="M18" s="1"/>
      </tp>
      <tp>
        <v>12852.17</v>
        <stp/>
        <stp>YahooFinanceSummary</stp>
        <stp>^GDAXI</stp>
        <stp>Low</stp>
        <tr r="L18" s="1"/>
      </tp>
      <tp>
        <v>0</v>
        <stp/>
        <stp>YahooFinanceSummary</stp>
        <stp>RIO.L</stp>
        <stp>Last:tick</stp>
        <tr r="F15" s="1"/>
      </tp>
      <tp>
        <v>43245.694062499999</v>
        <stp/>
        <stp>YahooFinanceSummary</stp>
        <stp>RIO.L</stp>
        <stp>LastTradeDateTime</stp>
        <tr r="C15" s="1"/>
      </tp>
      <tp>
        <v>203.03</v>
        <stp/>
        <stp>YahooFinanceSummary</stp>
        <stp>BARC.L</stp>
        <stp>Low</stp>
        <tr r="L13" s="1"/>
      </tp>
      <tp t="e">
        <v>#N/A</v>
        <stp/>
        <stp>YahooFinanceSummary</stp>
        <stp>AAPL</stp>
        <stp>Beta</stp>
        <tr r="C37" s="2"/>
      </tp>
      <tp>
        <v>926897143808</v>
        <stp/>
        <stp>YahooFinanceSummary</stp>
        <stp>AAPL</stp>
        <stp>Market Cap $</stp>
        <tr r="C48" s="2"/>
      </tp>
      <tp>
        <v>43245</v>
        <stp/>
        <stp>YahooFinanceSummary</stp>
        <stp>FB</stp>
        <stp>LastTradeDate</stp>
        <tr r="D5" s="1"/>
      </tp>
      <tp>
        <v>208.05</v>
        <stp/>
        <stp>YahooFinanceSummary</stp>
        <stp>BARC.L</stp>
        <stp>High</stp>
        <tr r="K13" s="1"/>
      </tp>
      <tp>
        <v>41.17</v>
        <stp/>
        <stp>YahooFinanceSummary</stp>
        <stp>AAPL190118C00150000</stp>
        <stp>Open</stp>
        <tr r="C22" s="3"/>
      </tp>
      <tp>
        <v>43246.756919317129</v>
        <stp/>
        <stp>YahooFinanceSummary</stp>
        <stp>AAPL</stp>
        <stp>rtd_LastUpdate</stp>
        <tr r="P4" s="1"/>
      </tp>
      <tp t="s">
        <v>NMS</v>
        <stp/>
        <stp>YahooFinanceSummary</stp>
        <stp>AAPL</stp>
        <stp>Stock Exchange</stp>
        <tr r="C8" s="2"/>
      </tp>
      <tp>
        <v>43246.758900567133</v>
        <stp/>
        <stp>YahooFinanceSummary</stp>
        <stp>RIO.AX</stp>
        <stp>rtd_LastUpdate</stp>
        <tr r="P17" s="1"/>
      </tp>
      <tp>
        <v>7730.28</v>
        <stp/>
        <stp>YahooFinanceSummary</stp>
        <stp>^FTSE</stp>
        <stp>Last</stp>
        <tr r="G11" s="1"/>
      </tp>
      <tp>
        <v>51.06</v>
        <stp/>
        <stp>YahooFinanceSummary</stp>
        <stp>FP.PA</stp>
        <stp>Last</stp>
        <tr r="G23" s="1"/>
      </tp>
      <tp>
        <v>187.65</v>
        <stp/>
        <stp>YahooFinanceSummary</stp>
        <stp>AAPL</stp>
        <stp>Low</stp>
        <tr r="L4" s="1"/>
        <tr r="C25" s="2"/>
      </tp>
      <tp>
        <v>0</v>
        <stp/>
        <stp>YahooFinanceSummary</stp>
        <stp>MSFT</stp>
        <stp>rtd_LastError</stp>
        <tr r="N7" s="1"/>
      </tp>
      <tp>
        <v>0.8528</v>
        <stp/>
        <stp>YahooFinanceSummary</stp>
        <stp>USDEUR=X</stp>
        <stp>Open</stp>
        <tr r="C18" s="4"/>
      </tp>
      <tp>
        <v>43246.758908101852</v>
        <stp/>
        <stp>YahooFinanceSummary</stp>
        <stp>RIO.L</stp>
        <stp>rtd_LastUpdate</stp>
        <tr r="P15" s="1"/>
      </tp>
      <tp>
        <v>15729413</v>
        <stp/>
        <stp>YahooFinanceSummary</stp>
        <stp>MSFT</stp>
        <stp>Volume</stp>
        <tr r="M7" s="1"/>
      </tp>
      <tp>
        <v>43245.674224537041</v>
        <stp/>
        <stp>YahooFinanceSummary</stp>
        <stp>BHP.AX</stp>
        <stp>LastTradeDateTime</stp>
        <tr r="C16" s="1"/>
      </tp>
      <tp>
        <v>0</v>
        <stp/>
        <stp>YahooFinanceSummary</stp>
        <stp>BHP.AX</stp>
        <stp>Last:tick</stp>
        <tr r="F16" s="1"/>
      </tp>
      <tp>
        <v>46.380004999999997</v>
        <stp/>
        <stp>YahooFinanceSummary</stp>
        <stp>AAPL</stp>
        <stp>Change from 52-Week Low</stp>
        <tr r="C42" s="2"/>
      </tp>
      <tp>
        <v>43246.75888577546</v>
        <stp/>
        <stp>YahooFinanceSummary</stp>
        <stp>CBK.DE</stp>
        <stp>rtd_LastUpdate</stp>
        <tr r="P19" s="1"/>
      </tp>
      <tp>
        <v>0.66806712962962966</v>
        <stp/>
        <stp>YahooFinanceSummary</stp>
        <stp>ORCL</stp>
        <stp>LastTradeTime</stp>
        <tr r="E8" s="1"/>
      </tp>
      <tp>
        <v>0.66667824074074078</v>
        <stp/>
        <stp>YahooFinanceSummary</stp>
        <stp>AAPL</stp>
        <stp>LastTradeTime</stp>
        <tr r="E4" s="1"/>
      </tp>
      <tp>
        <v>0</v>
        <stp/>
        <stp>YahooFinanceSummary</stp>
        <stp>RIO.AX</stp>
        <stp>Last:tick</stp>
        <tr r="F17" s="1"/>
      </tp>
      <tp>
        <v>43245.674293981479</v>
        <stp/>
        <stp>YahooFinanceSummary</stp>
        <stp>RIO.AX</stp>
        <stp>LastTradeDateTime</stp>
        <tr r="C17" s="1"/>
      </tp>
      <tp t="e">
        <v>#N/A</v>
        <stp/>
        <stp>YahooFinanceSummary</stp>
        <stp>AAPL</stp>
        <stp>One Year Target Price</stp>
        <tr r="C54" s="2"/>
      </tp>
      <tp>
        <v>43245</v>
        <stp/>
        <stp>YahooFinanceSummary</stp>
        <stp>GOOG</stp>
        <stp>LastTradeDate</stp>
        <tr r="D6" s="1"/>
      </tp>
      <tp>
        <v>11354337</v>
        <stp/>
        <stp>YahooFinanceSummary</stp>
        <stp>ORCL</stp>
        <stp>Volume</stp>
        <tr r="M8" s="1"/>
      </tp>
      <tp>
        <v>-1.7899932999999999</v>
        <stp/>
        <stp>YahooFinanceSummary</stp>
        <stp>AAPL</stp>
        <stp>Change from 52-Week High</stp>
        <tr r="C41" s="2"/>
      </tp>
      <tp>
        <v>43246.758893206017</v>
        <stp/>
        <stp>YahooFinanceSummary</stp>
        <stp>BLT.L</stp>
        <stp>rtd_LastUpdate</stp>
        <tr r="P14" s="1"/>
      </tp>
      <tp>
        <v>15453212</v>
        <stp/>
        <stp>YahooFinanceSummary</stp>
        <stp>AAPL</stp>
        <stp>Volume</stp>
        <tr r="M4" s="1"/>
        <tr r="C26" s="2"/>
      </tp>
      <tp>
        <v>4218</v>
        <stp/>
        <stp>YahooFinanceSummary</stp>
        <stp>RIO.L</stp>
        <stp>Low</stp>
        <tr r="L15" s="1"/>
      </tp>
      <tp>
        <v>7753.32</v>
        <stp/>
        <stp>YahooFinanceSummary</stp>
        <stp>^FTSE</stp>
        <stp>High</stp>
        <tr r="K11" s="1"/>
      </tp>
      <tp>
        <v>10.339</v>
        <stp/>
        <stp>YahooFinanceSummary</stp>
        <stp>AAPL</stp>
        <stp>EPS</stp>
        <tr r="C59" s="2"/>
      </tp>
      <tp t="e">
        <v>#N/A</v>
        <stp/>
        <stp>YahooFinanceSummary</stp>
        <stp>AAPL</stp>
        <stp>Earnings Date</stp>
        <tr r="C9" s="2"/>
      </tp>
      <tp>
        <v>43246.7588583912</v>
        <stp/>
        <stp>YahooFinanceSummary</stp>
        <stp>^GDAXI</stp>
        <stp>rtd_LastUpdate</stp>
        <tr r="P18" s="1"/>
      </tp>
      <tp>
        <v>2.2854527999999997E-3</v>
        <stp/>
        <stp>YahooFinanceSummary</stp>
        <stp>AAPL</stp>
        <stp>Change In Percent</stp>
        <tr r="C22" s="2"/>
      </tp>
      <tp>
        <v>52.16</v>
        <stp/>
        <stp>YahooFinanceSummary</stp>
        <stp>FP.PA</stp>
        <stp>High</stp>
        <tr r="K23" s="1"/>
      </tp>
      <tp t="s">
        <v>0.80 - 0.90</v>
        <stp/>
        <stp>YahooFinanceSummary</stp>
        <stp>USDEUR=X</stp>
        <stp>52-Week Range</stp>
        <tr r="C26" s="4"/>
      </tp>
      <tp>
        <v>43246.758822951386</v>
        <stp/>
        <stp>YahooFinanceSummary</stp>
        <stp>GLEN.L</stp>
        <stp>rtd_LastUpdate</stp>
        <tr r="P12" s="1"/>
      </tp>
      <tp>
        <v>186.02</v>
        <stp/>
        <stp>YahooFinanceSummary</stp>
        <stp>FB</stp>
        <stp>Open</stp>
        <tr r="J5" s="1"/>
      </tp>
      <tp t="s">
        <v/>
        <stp/>
        <stp>YahooFinanceSummary</stp>
        <stp>CBK.DE</stp>
        <stp>rtd_LastMessage</stp>
        <tr r="O19" s="1"/>
      </tp>
      <tp t="s">
        <v/>
        <stp/>
        <stp>YahooFinanceSummary</stp>
        <stp>BHP.AX</stp>
        <stp>rtd_LastMessage</stp>
        <tr r="O16" s="1"/>
      </tp>
      <tp t="s">
        <v/>
        <stp/>
        <stp>YahooFinanceSummary</stp>
        <stp>ABX.TO</stp>
        <stp>rtd_LastMessage</stp>
        <tr r="O9" s="1"/>
      </tp>
      <tp t="s">
        <v/>
        <stp/>
        <stp>YahooFinanceSummary</stp>
        <stp>ACA.PA</stp>
        <stp>rtd_LastMessage</stp>
        <tr r="O21" s="1"/>
      </tp>
      <tp t="s">
        <v/>
        <stp/>
        <stp>YahooFinanceSummary</stp>
        <stp>EMA.TO</stp>
        <stp>rtd_LastMessage</stp>
        <tr r="O10" s="1"/>
      </tp>
      <tp t="s">
        <v/>
        <stp/>
        <stp>YahooFinanceSummary</stp>
        <stp>RIO.AX</stp>
        <stp>rtd_LastMessage</stp>
        <tr r="O17" s="1"/>
      </tp>
      <tp t="s">
        <v/>
        <stp/>
        <stp>YahooFinanceSummary</stp>
        <stp>BNP.PA</stp>
        <stp>rtd_LastMessage</stp>
        <tr r="O22" s="1"/>
      </tp>
      <tp>
        <v>13201947</v>
        <stp/>
        <stp>YahooFinanceSummary</stp>
        <stp>EOAN.DE</stp>
        <stp>Volume</stp>
        <tr r="M20" s="1"/>
      </tp>
      <tp>
        <v>43246.758795706017</v>
        <stp/>
        <stp>YahooFinanceSummary</stp>
        <stp>^FTSE</stp>
        <stp>rtd_LastUpdate</stp>
        <tr r="P11" s="1"/>
      </tp>
      <tp>
        <v>1073.7750000000001</v>
        <stp/>
        <stp>YahooFinanceSummary</stp>
        <stp>GOOG</stp>
        <stp>Low</stp>
        <tr r="L6" s="1"/>
      </tp>
      <tp>
        <v>188.67</v>
        <stp/>
        <stp>YahooFinanceSummary</stp>
        <stp>AAPL</stp>
        <stp>Bid</stp>
        <tr r="C14" s="2"/>
      </tp>
      <tp>
        <v>43245</v>
        <stp/>
        <stp>YahooFinanceSummary</stp>
        <stp>AAPL</stp>
        <stp>LastTradeDate</stp>
        <tr r="D4" s="1"/>
      </tp>
      <tp>
        <v>43245</v>
        <stp/>
        <stp>YahooFinanceSummary</stp>
        <stp>ORCL</stp>
        <stp>LastTradeDate</stp>
        <tr r="D8" s="1"/>
      </tp>
      <tp>
        <v>188.73</v>
        <stp/>
        <stp>YahooFinanceSummary</stp>
        <stp>AAPL</stp>
        <stp>Ask</stp>
        <tr r="C15" s="2"/>
      </tp>
      <tp>
        <v>0.66667824074074078</v>
        <stp/>
        <stp>YahooFinanceSummary</stp>
        <stp>GOOG</stp>
        <stp>LastTradeTime</stp>
        <tr r="E6" s="1"/>
      </tp>
      <tp>
        <v>793465</v>
        <stp/>
        <stp>YahooFinanceSummary</stp>
        <stp>GOOG</stp>
        <stp>Volume</stp>
        <tr r="M6" s="1"/>
      </tp>
      <tp>
        <v>-1.7260519E-3</v>
        <stp/>
        <stp>YahooFinanceSummary</stp>
        <stp>ABX.TO</stp>
        <stp>ChangeInPercent</stp>
        <tr r="I9" s="1"/>
      </tp>
      <tp>
        <v>-9.7770829999999989E-3</v>
        <stp/>
        <stp>YahooFinanceSummary</stp>
        <stp>ACA.PA</stp>
        <stp>ChangeInPercent</stp>
        <tr r="I21" s="1"/>
      </tp>
      <tp>
        <v>2.9629368000000001E-3</v>
        <stp/>
        <stp>YahooFinanceSummary</stp>
        <stp>EMA.TO</stp>
        <stp>ChangeInPercent</stp>
        <tr r="I10" s="1"/>
      </tp>
      <tp>
        <v>-1.1430450000000002E-2</v>
        <stp/>
        <stp>YahooFinanceSummary</stp>
        <stp>BNP.PA</stp>
        <stp>ChangeInPercent</stp>
        <tr r="I22" s="1"/>
      </tp>
      <tp>
        <v>-8.8190379999999995E-3</v>
        <stp/>
        <stp>YahooFinanceSummary</stp>
        <stp>RIO.AX</stp>
        <stp>ChangeInPercent</stp>
        <tr r="I17" s="1"/>
      </tp>
      <tp>
        <v>43245.9375</v>
        <stp/>
        <stp>YahooFinanceSummary</stp>
        <stp>USDEUR=X</stp>
        <stp>Last Trade DateTime</stp>
        <tr r="C12" s="4"/>
      </tp>
      <tp>
        <v>7.1616470000000002E-3</v>
        <stp/>
        <stp>YahooFinanceSummary</stp>
        <stp>CBK.DE</stp>
        <stp>ChangeInPercent</stp>
        <tr r="I19" s="1"/>
      </tp>
      <tp>
        <v>-2.4771457E-2</v>
        <stp/>
        <stp>YahooFinanceSummary</stp>
        <stp>BHP.AX</stp>
        <stp>ChangeInPercent</stp>
        <tr r="I16" s="1"/>
      </tp>
      <tp>
        <v>43246.758809328705</v>
        <stp/>
        <stp>YahooFinanceSummary</stp>
        <stp>ACA.PA</stp>
        <stp>rtd_LastUpdate</stp>
        <tr r="P21" s="1"/>
      </tp>
      <tp>
        <v>43246.758816122689</v>
        <stp/>
        <stp>YahooFinanceSummary</stp>
        <stp>EMA.TO</stp>
        <stp>rtd_LastUpdate</stp>
        <tr r="P10" s="1"/>
      </tp>
      <tp t="e">
        <v>#N/A</v>
        <stp/>
        <stp>YahooFinanceSummary</stp>
        <stp>AAPL</stp>
        <stp>After Hours Last</stp>
        <tr r="C33" s="2"/>
      </tp>
      <tp>
        <v>46.48</v>
        <stp/>
        <stp>YahooFinanceSummary</stp>
        <stp>ORCL</stp>
        <stp>Low</stp>
        <tr r="L8" s="1"/>
      </tp>
      <tp>
        <v>0</v>
        <stp/>
        <stp>YahooFinanceSummary</stp>
        <stp>GOOG</stp>
        <stp>rtd_LastError</stp>
        <tr r="N6" s="1"/>
      </tp>
      <tp>
        <v>7716.74</v>
        <stp/>
        <stp>YahooFinanceSummary</stp>
        <stp>^FTSE</stp>
        <stp>Open</stp>
        <tr r="J11" s="1"/>
      </tp>
      <tp>
        <v>97.86</v>
        <stp/>
        <stp>YahooFinanceSummary</stp>
        <stp>MSFT</stp>
        <stp>Low</stp>
        <tr r="L7" s="1"/>
      </tp>
      <tp>
        <v>7703.26</v>
        <stp/>
        <stp>YahooFinanceSummary</stp>
        <stp>^FTSE</stp>
        <stp>Low</stp>
        <tr r="L11" s="1"/>
      </tp>
      <tp>
        <v>43245</v>
        <stp/>
        <stp>YahooFinanceSummary</stp>
        <stp>AAPL190118C00150000</stp>
        <stp>Last Trade Date</stp>
        <tr r="C14" s="3"/>
      </tp>
      <tp>
        <v>1682</v>
        <stp/>
        <stp>YahooFinanceSummary</stp>
        <stp>BLT.L</stp>
        <stp>Low</stp>
        <tr r="L14" s="1"/>
      </tp>
      <tp t="s">
        <v>USD/EUR</v>
        <stp/>
        <stp>YahooFinanceSummary</stp>
        <stp>USDEUR=X</stp>
        <stp>Name</stp>
        <tr r="C7" s="4"/>
      </tp>
      <tp>
        <v>0.85719999999999996</v>
        <stp/>
        <stp>YahooFinanceSummary</stp>
        <stp>USDEUR=X</stp>
        <stp>Last</stp>
        <tr r="C15" s="4"/>
      </tp>
      <tp>
        <v>0.43000792999999998</v>
        <stp/>
        <stp>YahooFinanceSummary</stp>
        <stp>AAPL</stp>
        <stp>Change</stp>
        <tr r="C21" s="2"/>
        <tr r="H4" s="1"/>
      </tp>
      <tp>
        <v>0.79630000000000001</v>
        <stp/>
        <stp>YahooFinanceSummary</stp>
        <stp>USDEUR=X</stp>
        <stp>52-Week Low</stp>
        <tr r="C25" s="4"/>
      </tp>
      <tp>
        <v>51.82</v>
        <stp/>
        <stp>YahooFinanceSummary</stp>
        <stp>FP.PA</stp>
        <stp>Open</stp>
        <tr r="J23" s="1"/>
      </tp>
      <tp>
        <v>43245.732974537037</v>
        <stp/>
        <stp>YahooFinanceSummary</stp>
        <stp>CBK.DE</stp>
        <stp>LastTradeDateTime</stp>
        <tr r="C19" s="1"/>
      </tp>
      <tp>
        <v>0</v>
        <stp/>
        <stp>YahooFinanceSummary</stp>
        <stp>CBK.DE</stp>
        <stp>Last:tick</stp>
        <tr r="F19" s="1"/>
      </tp>
      <tp>
        <v>0</v>
        <stp/>
        <stp>YahooFinanceSummary</stp>
        <stp>EOAN.DE</stp>
        <stp>Last:tick</stp>
        <tr r="F20" s="1"/>
      </tp>
      <tp>
        <v>43245.732824074075</v>
        <stp/>
        <stp>YahooFinanceSummary</stp>
        <stp>EOAN.DE</stp>
        <stp>LastTradeDateTime</stp>
        <tr r="C20" s="1"/>
      </tp>
      <tp>
        <v>0</v>
        <stp/>
        <stp>YahooFinanceSummary</stp>
        <stp>GLEN.L</stp>
        <stp>Last:tick</stp>
        <tr r="F12" s="1"/>
      </tp>
      <tp>
        <v>43245.690983796296</v>
        <stp/>
        <stp>YahooFinanceSummary</stp>
        <stp>GLEN.L</stp>
        <stp>LastTradeDateTime</stp>
        <tr r="C12" s="1"/>
      </tp>
      <tp>
        <v>186.33</v>
        <stp/>
        <stp>YahooFinanceSummary</stp>
        <stp>FB</stp>
        <stp>High</stp>
        <tr r="K5" s="1"/>
      </tp>
      <tp>
        <v>43245</v>
        <stp/>
        <stp>YahooFinanceSummary</stp>
        <stp>MSFT</stp>
        <stp>LastTradeDate</stp>
        <tr r="D7" s="1"/>
      </tp>
      <tp>
        <v>-3.5799560000000001</v>
        <stp/>
        <stp>YahooFinanceSummary</stp>
        <stp>GOOG</stp>
        <stp>Change</stp>
        <tr r="H6" s="1"/>
      </tp>
      <tp>
        <v>43246.758802546297</v>
        <stp/>
        <stp>YahooFinanceSummary</stp>
        <stp>ABX.TO</stp>
        <stp>rtd_LastUpdate</stp>
        <tr r="P9" s="1"/>
      </tp>
      <tp t="e">
        <v>#N/A</v>
        <stp/>
        <stp>YahooFinanceSummary</stp>
        <stp>AAPL</stp>
        <stp>Price/Sales</stp>
        <tr r="C52" s="2"/>
      </tp>
      <tp>
        <v>43245.732673611114</v>
        <stp/>
        <stp>YahooFinanceSummary</stp>
        <stp>ACA.PA</stp>
        <stp>LastTradeDateTime</stp>
        <tr r="C21" s="1"/>
      </tp>
      <tp>
        <v>43245.666666666664</v>
        <stp/>
        <stp>YahooFinanceSummary</stp>
        <stp>EMA.TO</stp>
        <stp>LastTradeDateTime</stp>
        <tr r="C10" s="1"/>
      </tp>
      <tp>
        <v>0</v>
        <stp/>
        <stp>YahooFinanceSummary</stp>
        <stp>ACA.PA</stp>
        <stp>Last:tick</stp>
        <tr r="F21" s="1"/>
      </tp>
      <tp>
        <v>0</v>
        <stp/>
        <stp>YahooFinanceSummary</stp>
        <stp>EMA.TO</stp>
        <stp>Last:tick</stp>
        <tr r="F10" s="1"/>
      </tp>
      <tp>
        <v>-2.3999214000000001E-2</v>
        <stp/>
        <stp>YahooFinanceSummary</stp>
        <stp>EOAN.DE</stp>
        <stp>Change</stp>
        <tr r="H20" s="1"/>
      </tp>
      <tp>
        <v>43245.69635416667</v>
        <stp/>
        <stp>YahooFinanceSummary</stp>
        <stp>BARC.L</stp>
        <stp>LastTradeDateTime</stp>
        <tr r="C13" s="1"/>
      </tp>
      <tp>
        <v>0</v>
        <stp/>
        <stp>YahooFinanceSummary</stp>
        <stp>BARC.L</stp>
        <stp>Last:tick</stp>
        <tr r="F13" s="1"/>
      </tp>
      <tp>
        <v>43245.666655092595</v>
        <stp/>
        <stp>YahooFinanceSummary</stp>
        <stp>ABX.TO</stp>
        <stp>LastTradeDateTime</stp>
        <tr r="C9" s="1"/>
      </tp>
      <tp>
        <v>0</v>
        <stp/>
        <stp>YahooFinanceSummary</stp>
        <stp>ABX.TO</stp>
        <stp>Last:tick</stp>
        <tr r="F9" s="1"/>
      </tp>
      <tp>
        <v>43246.758865266202</v>
        <stp/>
        <stp>YahooFinanceSummary</stp>
        <stp>FP.PA</stp>
        <stp>rtd_LastUpdate</stp>
        <tr r="P23" s="1"/>
      </tp>
      <tp>
        <v>0.63273148148148151</v>
        <stp/>
        <stp>YahooFinanceSummary</stp>
        <stp>AAPL190118C00150000</stp>
        <stp>Last Trade Time</stp>
        <tr r="C15" s="3"/>
      </tp>
      <tp>
        <v>0.85829999999999995</v>
        <stp/>
        <stp>YahooFinanceSummary</stp>
        <stp>USDEUR=X</stp>
        <stp>High</stp>
        <tr r="C19" s="4"/>
      </tp>
      <tp>
        <v>0</v>
        <stp/>
        <stp>YahooFinanceSummary</stp>
        <stp>^GDAXI</stp>
        <stp>Last:tick</stp>
        <tr r="F18" s="1"/>
      </tp>
      <tp>
        <v>43245.739571759259</v>
        <stp/>
        <stp>YahooFinanceSummary</stp>
        <stp>^GDAXI</stp>
        <stp>LastTradeDateTime</stp>
        <tr r="C18" s="1"/>
      </tp>
      <tp>
        <v>0</v>
        <stp/>
        <stp>YahooFinanceSummary</stp>
        <stp>AAPL</stp>
        <stp>rtd_LastError</stp>
        <tr r="N4" s="1"/>
      </tp>
      <tp>
        <v>0</v>
        <stp/>
        <stp>YahooFinanceSummary</stp>
        <stp>ORCL</stp>
        <stp>rtd_LastError</stp>
        <tr r="N8" s="1"/>
      </tp>
      <tp>
        <v>43245.732673611114</v>
        <stp/>
        <stp>YahooFinanceSummary</stp>
        <stp>BNP.PA</stp>
        <stp>LastTradeDateTime</stp>
        <tr r="C22" s="1"/>
      </tp>
      <tp>
        <v>0</v>
        <stp/>
        <stp>YahooFinanceSummary</stp>
        <stp>BNP.PA</stp>
        <stp>Last:tick</stp>
        <tr r="F22" s="1"/>
      </tp>
      <tp>
        <v>43246.758851678242</v>
        <stp/>
        <stp>YahooFinanceSummary</stp>
        <stp>BARC.L</stp>
        <stp>rtd_LastUpdate</stp>
        <tr r="P13" s="1"/>
      </tp>
      <tp>
        <v>184.92</v>
        <stp/>
        <stp>YahooFinanceSummary</stp>
        <stp>FB</stp>
        <stp>Last</stp>
        <tr r="G5" s="1"/>
      </tp>
      <tp>
        <v>0.66668981481481482</v>
        <stp/>
        <stp>YahooFinanceSummary</stp>
        <stp>MSFT</stp>
        <stp>LastTradeTime</stp>
        <tr r="E7" s="1"/>
      </tp>
      <tp>
        <v>9.0500000000000007</v>
        <stp/>
        <stp>YahooFinanceSummary</stp>
        <stp>EOAN.DE</stp>
        <stp>Low</stp>
        <tr r="L20" s="1"/>
      </tp>
      <tp>
        <v>0.54000090000000001</v>
        <stp/>
        <stp>YahooFinanceSummary</stp>
        <stp>ORCL</stp>
        <stp>Change</stp>
        <tr r="H8" s="1"/>
      </tp>
      <tp>
        <v>43246.758872060185</v>
        <stp/>
        <stp>YahooFinanceSummary</stp>
        <stp>BNP.PA</stp>
        <stp>rtd_LastUpdate</stp>
        <tr r="P22" s="1"/>
      </tp>
      <tp>
        <v>43246.758878854169</v>
        <stp/>
        <stp>YahooFinanceSummary</stp>
        <stp>BHP.AX</stp>
        <stp>rtd_LastUpdate</stp>
        <tr r="P16" s="1"/>
      </tp>
      <tp>
        <v>188.15</v>
        <stp/>
        <stp>YahooFinanceSummary</stp>
        <stp>AAPL</stp>
        <stp>Previous Close</stp>
        <tr r="C27" s="2"/>
      </tp>
      <tp t="s">
        <v>AAPL</v>
        <stp/>
        <stp>YahooFinanceSummary</stp>
        <stp>AAPL</stp>
        <stp>Symbol</stp>
        <tr r="C6" s="2"/>
      </tp>
      <tp>
        <v>18.239675999999999</v>
        <stp/>
        <stp>YahooFinanceSummary</stp>
        <stp>AAPL</stp>
        <stp>P/E</stp>
        <tr r="C49" s="2"/>
      </tp>
      <tp>
        <v>5.000305E-2</v>
        <stp/>
        <stp>YahooFinanceSummary</stp>
        <stp>MSFT</stp>
        <stp>Change</stp>
        <tr r="H7" s="1"/>
      </tp>
      <tp>
        <v>6.4503573999999996E-3</v>
        <stp/>
        <stp>YahooFinanceSummary</stp>
        <stp>^GDAXI</stp>
        <stp>ChangeInPercent</stp>
        <tr r="I18" s="1"/>
      </tp>
      <tp>
        <v>43246</v>
        <stp/>
        <stp>YahooFinanceSummary</stp>
        <stp>BARC.L</stp>
        <stp>rtd_LastUpdateDate</stp>
        <tr r="Q13" s="1"/>
      </tp>
      <tp t="s">
        <v/>
        <stp/>
        <stp>YahooFinanceSummary</stp>
        <stp>BARC.L</stp>
        <stp>rtd_LastMessage</stp>
        <tr r="O13" s="1"/>
      </tp>
      <tp>
        <v>-1.0099944999999999</v>
        <stp/>
        <stp>YahooFinanceSummary</stp>
        <stp>FB</stp>
        <stp>Change</stp>
        <tr r="H5" s="1"/>
      </tp>
      <tp>
        <v>4.3837987999999998E-3</v>
        <stp/>
        <stp>YahooFinanceSummary</stp>
        <stp>BARC.L</stp>
        <stp>ChangeInPercent</stp>
        <tr r="I13" s="1"/>
      </tp>
      <tp t="s">
        <v/>
        <stp/>
        <stp>YahooFinanceSummary</stp>
        <stp>^GDAXI</stp>
        <stp>rtd_LastMessage</stp>
        <tr r="O18" s="1"/>
      </tp>
      <tp>
        <v>0.75880254629629629</v>
        <stp/>
        <stp>YahooFinanceSummary</stp>
        <stp>ABX.TO</stp>
        <stp>rtd_LastUpdateTime</stp>
        <tr r="R9" s="1"/>
      </tp>
      <tp>
        <v>43246</v>
        <stp/>
        <stp>YahooFinanceSummary</stp>
        <stp>BNP.PA</stp>
        <stp>rtd_LastUpdateDate</stp>
        <tr r="Q22" s="1"/>
      </tp>
      <tp>
        <v>43246</v>
        <stp/>
        <stp>YahooFinanceSummary</stp>
        <stp>BHP.AX</stp>
        <stp>rtd_LastUpdateDate</stp>
        <tr r="Q16" s="1"/>
      </tp>
      <tp>
        <v>0.67429398148148145</v>
        <stp/>
        <stp>YahooFinanceSummary</stp>
        <stp>RIO.AX</stp>
        <stp>LastTradeTime</stp>
        <tr r="E17" s="1"/>
      </tp>
      <tp>
        <v>0</v>
        <stp/>
        <stp>YahooFinanceSummary</stp>
        <stp>BNP.PA</stp>
        <stp>rtd_LastError</stp>
        <tr r="N22" s="1"/>
      </tp>
      <tp>
        <v>43245.666678240741</v>
        <stp/>
        <stp>YahooFinanceSummary</stp>
        <stp>AAPL</stp>
        <stp>LastTradeDateTime</stp>
        <tr r="C4" s="1"/>
      </tp>
      <tp>
        <v>0</v>
        <stp/>
        <stp>YahooFinanceSummary</stp>
        <stp>AAPL</stp>
        <stp>Last:tick</stp>
        <tr r="F4" s="1"/>
      </tp>
      <tp>
        <v>0</v>
        <stp/>
        <stp>YahooFinanceSummary</stp>
        <stp>ORCL</stp>
        <stp>Last:tick</stp>
        <tr r="F8" s="1"/>
      </tp>
      <tp>
        <v>43245.668067129627</v>
        <stp/>
        <stp>YahooFinanceSummary</stp>
        <stp>ORCL</stp>
        <stp>LastTradeDateTime</stp>
        <tr r="C8" s="1"/>
      </tp>
      <tp>
        <v>9.1660000000000004</v>
        <stp/>
        <stp>YahooFinanceSummary</stp>
        <stp>EOAN.DE</stp>
        <stp>Last</stp>
        <tr r="G20" s="1"/>
      </tp>
      <tp>
        <v>190.37</v>
        <stp/>
        <stp>YahooFinanceSummary</stp>
        <stp>AAPL</stp>
        <stp>52-Week High</stp>
        <tr r="C38" s="2"/>
      </tp>
      <tp>
        <v>0.674224537037037</v>
        <stp/>
        <stp>YahooFinanceSummary</stp>
        <stp>BHP.AX</stp>
        <stp>LastTradeTime</stp>
        <tr r="E16" s="1"/>
      </tp>
      <tp>
        <v>0</v>
        <stp/>
        <stp>YahooFinanceSummary</stp>
        <stp>^GDAXI</stp>
        <stp>rtd_LastError</stp>
        <tr r="N18" s="1"/>
      </tp>
      <tp>
        <v>0</v>
        <stp/>
        <stp>YahooFinanceSummary</stp>
        <stp>BARC.L</stp>
        <stp>rtd_LastError</stp>
        <tr r="N13" s="1"/>
      </tp>
      <tp>
        <v>0</v>
        <stp/>
        <stp>YahooFinanceSummary</stp>
        <stp>ABX.TO</stp>
        <stp>rtd_LastError</stp>
        <tr r="N9" s="1"/>
      </tp>
      <tp>
        <v>43245</v>
        <stp/>
        <stp>YahooFinanceSummary</stp>
        <stp>USDEUR=X</stp>
        <stp>Last Trade Date</stp>
        <tr r="C10" s="4"/>
      </tp>
      <tp>
        <v>43246</v>
        <stp/>
        <stp>YahooFinanceSummary</stp>
        <stp>FP.PA</stp>
        <stp>rtd_LastUpdateDate</stp>
        <tr r="Q23" s="1"/>
      </tp>
      <tp>
        <v>50.89</v>
        <stp/>
        <stp>YahooFinanceSummary</stp>
        <stp>FP.PA</stp>
        <stp>Low</stp>
        <tr r="L23" s="1"/>
      </tp>
      <tp>
        <v>0.75885167824074073</v>
        <stp/>
        <stp>YahooFinanceSummary</stp>
        <stp>BARC.L</stp>
        <stp>rtd_LastUpdateTime</stp>
        <tr r="R13" s="1"/>
      </tp>
      <tp>
        <v>0</v>
        <stp/>
        <stp>YahooFinanceSummary</stp>
        <stp>ACA.PA</stp>
        <stp>rtd_LastError</stp>
        <tr r="N21" s="1"/>
      </tp>
      <tp>
        <v>0</v>
        <stp/>
        <stp>YahooFinanceSummary</stp>
        <stp>EMA.TO</stp>
        <stp>rtd_LastError</stp>
        <tr r="N10" s="1"/>
      </tp>
      <tp>
        <v>7.6478760000000007E-2</v>
        <stp/>
        <stp>YahooFinanceSummary</stp>
        <stp>USDEUR=X</stp>
        <stp>% Change from 52-Week Low</stp>
        <tr r="C30" s="4"/>
      </tp>
      <tp>
        <v>0</v>
        <stp/>
        <stp>YahooFinanceSummary</stp>
        <stp>EOAN.DE</stp>
        <stp>rtd_LastError</stp>
        <tr r="N20" s="1"/>
      </tp>
      <tp>
        <v>0</v>
        <stp/>
        <stp>YahooFinanceSummary</stp>
        <stp>GLEN.L</stp>
        <stp>rtd_LastError</stp>
        <tr r="N12" s="1"/>
      </tp>
      <tp>
        <v>0.75887206018518516</v>
        <stp/>
        <stp>YahooFinanceSummary</stp>
        <stp>BNP.PA</stp>
        <stp>rtd_LastUpdateTime</stp>
        <tr r="R22" s="1"/>
      </tp>
      <tp>
        <v>0.75887885416666667</v>
        <stp/>
        <stp>YahooFinanceSummary</stp>
        <stp>BHP.AX</stp>
        <stp>rtd_LastUpdateTime</stp>
        <tr r="R16" s="1"/>
      </tp>
      <tp>
        <v>43246</v>
        <stp/>
        <stp>YahooFinanceSummary</stp>
        <stp>ABX.TO</stp>
        <stp>rtd_LastUpdateDate</stp>
        <tr r="Q9" s="1"/>
      </tp>
      <tp>
        <v>43245</v>
        <stp/>
        <stp>YahooFinanceSummary</stp>
        <stp>RIO.AX</stp>
        <stp>LastTradeDate</stp>
        <tr r="D17" s="1"/>
      </tp>
      <tp>
        <v>0</v>
        <stp/>
        <stp>YahooFinanceSummary</stp>
        <stp>CBK.DE</stp>
        <stp>rtd_LastError</stp>
        <tr r="N19" s="1"/>
      </tp>
      <tp>
        <v>9.2789999999999999</v>
        <stp/>
        <stp>YahooFinanceSummary</stp>
        <stp>EOAN.DE</stp>
        <stp>High</stp>
        <tr r="K20" s="1"/>
      </tp>
      <tp t="s">
        <v/>
        <stp/>
        <stp>YahooFinanceSummary</stp>
        <stp>GLEN.L</stp>
        <stp>rtd_LastMessage</stp>
        <tr r="O12" s="1"/>
      </tp>
      <tp t="s">
        <v>187.65 - 189.65</v>
        <stp/>
        <stp>YahooFinanceSummary</stp>
        <stp>AAPL</stp>
        <stp>Days Range</stp>
        <tr r="C28" s="2"/>
      </tp>
      <tp t="e">
        <v>#N/A</v>
        <stp/>
        <stp>YahooFinanceSummary</stp>
        <stp>AAPL</stp>
        <stp>EPS Estimate Next Quarter</stp>
        <tr r="C57" s="2"/>
      </tp>
      <tp>
        <v>43245</v>
        <stp/>
        <stp>YahooFinanceSummary</stp>
        <stp>BHP.AX</stp>
        <stp>LastTradeDate</stp>
        <tr r="D16" s="1"/>
      </tp>
      <tp>
        <v>4270</v>
        <stp/>
        <stp>YahooFinanceSummary</stp>
        <stp>RIO.L</stp>
        <stp>Open</stp>
        <tr r="J15" s="1"/>
      </tp>
      <tp>
        <v>1720</v>
        <stp/>
        <stp>YahooFinanceSummary</stp>
        <stp>BLT.L</stp>
        <stp>Open</stp>
        <tr r="J14" s="1"/>
      </tp>
      <tp>
        <v>0.9375</v>
        <stp/>
        <stp>YahooFinanceSummary</stp>
        <stp>USDEUR=X</stp>
        <stp>Last Trade Time</stp>
        <tr r="C11" s="4"/>
      </tp>
      <tp>
        <v>0</v>
        <stp/>
        <stp>YahooFinanceSummary</stp>
        <stp>GOOG</stp>
        <stp>Last:tick</stp>
        <tr r="F6" s="1"/>
      </tp>
      <tp>
        <v>43245.666678240741</v>
        <stp/>
        <stp>YahooFinanceSummary</stp>
        <stp>GOOG</stp>
        <stp>LastTradeDateTime</stp>
        <tr r="C6" s="1"/>
      </tp>
      <tp>
        <v>2.3897873000000001E-3</v>
        <stp/>
        <stp>YahooFinanceSummary</stp>
        <stp>GLEN.L</stp>
        <stp>ChangeInPercent</stp>
        <tr r="I12" s="1"/>
      </tp>
      <tp>
        <v>0.75886526620370376</v>
        <stp/>
        <stp>YahooFinanceSummary</stp>
        <stp>FP.PA</stp>
        <stp>rtd_LastUpdateTime</stp>
        <tr r="R23" s="1"/>
      </tp>
      <tp>
        <v>43245</v>
        <stp/>
        <stp>YahooFinanceSummary</stp>
        <stp>BARC.L</stp>
        <stp>LastTradeDate</stp>
        <tr r="D13" s="1"/>
      </tp>
      <tp>
        <v>43245</v>
        <stp/>
        <stp>YahooFinanceSummary</stp>
        <stp>ABX.TO</stp>
        <stp>LastTradeDate</stp>
        <tr r="D9" s="1"/>
      </tp>
      <tp>
        <v>0.75888577546296299</v>
        <stp/>
        <stp>YahooFinanceSummary</stp>
        <stp>CBK.DE</stp>
        <stp>rtd_LastUpdateTime</stp>
        <tr r="R19" s="1"/>
      </tp>
      <tp>
        <v>43246</v>
        <stp/>
        <stp>YahooFinanceSummary</stp>
        <stp>^FTSE</stp>
        <stp>rtd_LastUpdateDate</stp>
        <tr r="Q11" s="1"/>
      </tp>
      <tp>
        <v>0.73297453703703708</v>
        <stp/>
        <stp>YahooFinanceSummary</stp>
        <stp>CBK.DE</stp>
        <stp>LastTradeTime</stp>
        <tr r="E19" s="1"/>
      </tp>
      <tp>
        <v>43245</v>
        <stp/>
        <stp>YahooFinanceSummary</stp>
        <stp>BNP.PA</stp>
        <stp>LastTradeDate</stp>
        <tr r="D22" s="1"/>
      </tp>
      <tp>
        <v>43246</v>
        <stp/>
        <stp>YahooFinanceSummary</stp>
        <stp>ACA.PA</stp>
        <stp>rtd_LastUpdateDate</stp>
        <tr r="Q21" s="1"/>
      </tp>
      <tp>
        <v>43246</v>
        <stp/>
        <stp>YahooFinanceSummary</stp>
        <stp>EMA.TO</stp>
        <stp>rtd_LastUpdateDate</stp>
        <tr r="Q10" s="1"/>
      </tp>
      <tp>
        <v>43245</v>
        <stp/>
        <stp>YahooFinanceSummary</stp>
        <stp>^GDAXI</stp>
        <stp>LastTradeDate</stp>
        <tr r="D18" s="1"/>
      </tp>
      <tp>
        <v>0.75889320601851851</v>
        <stp/>
        <stp>YahooFinanceSummary</stp>
        <stp>BLT.L</stp>
        <stp>rtd_LastUpdateTime</stp>
        <tr r="R14" s="1"/>
      </tp>
      <tp>
        <v>0.75890056712962961</v>
        <stp/>
        <stp>YahooFinanceSummary</stp>
        <stp>RIO.AX</stp>
        <stp>rtd_LastUpdateTime</stp>
        <tr r="R17" s="1"/>
      </tp>
      <tp>
        <v>4278</v>
        <stp/>
        <stp>YahooFinanceSummary</stp>
        <stp>RIO.L</stp>
        <stp>High</stp>
        <tr r="K15" s="1"/>
      </tp>
      <tp>
        <v>1720</v>
        <stp/>
        <stp>YahooFinanceSummary</stp>
        <stp>BLT.L</stp>
        <stp>High</stp>
        <tr r="K14" s="1"/>
      </tp>
      <tp>
        <v>0.69098379629629625</v>
        <stp/>
        <stp>YahooFinanceSummary</stp>
        <stp>GLEN.L</stp>
        <stp>LastTradeTime</stp>
        <tr r="E12" s="1"/>
      </tp>
      <tp>
        <v>0.73282407407407413</v>
        <stp/>
        <stp>YahooFinanceSummary</stp>
        <stp>EOAN.DE</stp>
        <stp>LastTradeTime</stp>
        <tr r="E20" s="1"/>
      </tp>
      <tp>
        <v>9.2289999999999992</v>
        <stp/>
        <stp>YahooFinanceSummary</stp>
        <stp>EOAN.DE</stp>
        <stp>Open</stp>
        <tr r="J20" s="1"/>
      </tp>
      <tp>
        <v>0.75890810185185187</v>
        <stp/>
        <stp>YahooFinanceSummary</stp>
        <stp>RIO.L</stp>
        <stp>rtd_LastUpdateTime</stp>
        <tr r="R15" s="1"/>
      </tp>
      <tp>
        <v>43246</v>
        <stp/>
        <stp>YahooFinanceSummary</stp>
        <stp>GLEN.L</stp>
        <stp>rtd_LastUpdateDate</stp>
        <tr r="Q12" s="1"/>
      </tp>
      <tp>
        <v>0.73267361111111107</v>
        <stp/>
        <stp>YahooFinanceSummary</stp>
        <stp>ACA.PA</stp>
        <stp>LastTradeTime</stp>
        <tr r="E21" s="1"/>
      </tp>
      <tp>
        <v>0.66666666666666663</v>
        <stp/>
        <stp>YahooFinanceSummary</stp>
        <stp>EMA.TO</stp>
        <stp>LastTradeTime</stp>
        <tr r="E10" s="1"/>
      </tp>
      <tp>
        <v>43246</v>
        <stp/>
        <stp>YahooFinanceSummary</stp>
        <stp>^GDAXI</stp>
        <stp>rtd_LastUpdateDate</stp>
        <tr r="Q18" s="1"/>
      </tp>
      <tp>
        <v>0.66665509259259259</v>
        <stp/>
        <stp>YahooFinanceSummary</stp>
        <stp>ABX.TO</stp>
        <stp>LastTradeTime</stp>
        <tr r="E9" s="1"/>
      </tp>
      <tp>
        <v>0.69635416666666672</v>
        <stp/>
        <stp>YahooFinanceSummary</stp>
        <stp>BARC.L</stp>
        <stp>LastTradeTime</stp>
        <tr r="E13" s="1"/>
      </tp>
      <tp>
        <v>184.45099999999999</v>
        <stp/>
        <stp>YahooFinanceSummary</stp>
        <stp>FB</stp>
        <stp>Low</stp>
        <tr r="L5" s="1"/>
      </tp>
      <tp>
        <v>43246</v>
        <stp/>
        <stp>YahooFinanceSummary</stp>
        <stp>CBK.DE</stp>
        <stp>rtd_LastUpdateDate</stp>
        <tr r="Q19" s="1"/>
      </tp>
      <tp>
        <v>0.75879570601851853</v>
        <stp/>
        <stp>YahooFinanceSummary</stp>
        <stp>^FTSE</stp>
        <stp>rtd_LastUpdateTime</stp>
        <tr r="R11" s="1"/>
      </tp>
      <tp>
        <v>9786074</v>
        <stp/>
        <stp>YahooFinanceSummary</stp>
        <stp>FB</stp>
        <stp>Volume</stp>
        <tr r="M5" s="1"/>
      </tp>
      <tp>
        <v>43245</v>
        <stp/>
        <stp>YahooFinanceSummary</stp>
        <stp>CBK.DE</stp>
        <stp>LastTradeDate</stp>
        <tr r="D19" s="1"/>
      </tp>
      <tp>
        <v>0.73267361111111107</v>
        <stp/>
        <stp>YahooFinanceSummary</stp>
        <stp>BNP.PA</stp>
        <stp>LastTradeTime</stp>
        <tr r="E22" s="1"/>
      </tp>
      <tp>
        <v>0</v>
        <stp/>
        <stp>YahooFinanceSummary</stp>
        <stp>RIO.AX</stp>
        <stp>rtd_LastError</stp>
        <tr r="N17" s="1"/>
      </tp>
      <tp>
        <v>0.75880932870370366</v>
        <stp/>
        <stp>YahooFinanceSummary</stp>
        <stp>ACA.PA</stp>
        <stp>rtd_LastUpdateTime</stp>
        <tr r="R21" s="1"/>
      </tp>
      <tp>
        <v>0.75881612268518517</v>
        <stp/>
        <stp>YahooFinanceSummary</stp>
        <stp>EMA.TO</stp>
        <stp>rtd_LastUpdateTime</stp>
        <tr r="R10" s="1"/>
      </tp>
      <tp>
        <v>43246</v>
        <stp/>
        <stp>YahooFinanceSummary</stp>
        <stp>BLT.L</stp>
        <stp>rtd_LastUpdateDate</stp>
        <tr r="Q14" s="1"/>
      </tp>
      <tp>
        <v>0.73957175925925922</v>
        <stp/>
        <stp>YahooFinanceSummary</stp>
        <stp>^GDAXI</stp>
        <stp>LastTradeTime</stp>
        <tr r="E18" s="1"/>
      </tp>
      <tp>
        <v>43245.632731481484</v>
        <stp/>
        <stp>YahooFinanceSummary</stp>
        <stp>AAPL190118C00150000</stp>
        <stp>Last Trade DateTime</stp>
        <tr r="C16" s="3"/>
      </tp>
      <tp>
        <v>0</v>
        <stp/>
        <stp>YahooFinanceSummary</stp>
        <stp>BHP.AX</stp>
        <stp>rtd_LastError</stp>
        <tr r="N16" s="1"/>
      </tp>
      <tp>
        <v>-4.7587289999999997E-2</v>
        <stp/>
        <stp>YahooFinanceSummary</stp>
        <stp>USDEUR=X</stp>
        <stp>% Change from 52-Week High</stp>
        <tr r="C29" s="4"/>
      </tp>
      <tp>
        <v>0</v>
        <stp/>
        <stp>YahooFinanceSummary</stp>
        <stp>MSFT</stp>
        <stp>Last:tick</stp>
        <tr r="F7" s="1"/>
      </tp>
      <tp>
        <v>43245.666689814818</v>
        <stp/>
        <stp>YahooFinanceSummary</stp>
        <stp>MSFT</stp>
        <stp>LastTradeDateTime</stp>
        <tr r="C7" s="1"/>
      </tp>
      <tp>
        <v>43246</v>
        <stp/>
        <stp>YahooFinanceSummary</stp>
        <stp>RIO.AX</stp>
        <stp>rtd_LastUpdateDate</stp>
        <tr r="Q17" s="1"/>
      </tp>
      <tp>
        <v>1695.2</v>
        <stp/>
        <stp>YahooFinanceSummary</stp>
        <stp>BLT.L</stp>
        <stp>Last</stp>
        <tr r="G14" s="1"/>
      </tp>
      <tp>
        <v>4263.5</v>
        <stp/>
        <stp>YahooFinanceSummary</stp>
        <stp>RIO.L</stp>
        <stp>Last</stp>
        <tr r="G15" s="1"/>
      </tp>
      <tp>
        <v>43245</v>
        <stp/>
        <stp>YahooFinanceSummary</stp>
        <stp>GLEN.L</stp>
        <stp>LastTradeDate</stp>
        <tr r="D12" s="1"/>
      </tp>
      <tp>
        <v>43245</v>
        <stp/>
        <stp>YahooFinanceSummary</stp>
        <stp>EOAN.DE</stp>
        <stp>LastTradeDate</stp>
        <tr r="D20" s="1"/>
      </tp>
      <tp>
        <v>43246</v>
        <stp/>
        <stp>YahooFinanceSummary</stp>
        <stp>RIO.L</stp>
        <stp>rtd_LastUpdateDate</stp>
        <tr r="Q15" s="1"/>
      </tp>
      <tp>
        <v>0.75882295138888889</v>
        <stp/>
        <stp>YahooFinanceSummary</stp>
        <stp>GLEN.L</stp>
        <stp>rtd_LastUpdateTime</stp>
        <tr r="R12" s="1"/>
      </tp>
      <tp>
        <v>43245</v>
        <stp/>
        <stp>YahooFinanceSummary</stp>
        <stp>ACA.PA</stp>
        <stp>LastTradeDate</stp>
        <tr r="D21" s="1"/>
      </tp>
      <tp>
        <v>43245</v>
        <stp/>
        <stp>YahooFinanceSummary</stp>
        <stp>EMA.TO</stp>
        <stp>LastTradeDate</stp>
        <tr r="D10" s="1"/>
      </tp>
      <tp>
        <v>0.75885839120370369</v>
        <stp/>
        <stp>YahooFinanceSummary</stp>
        <stp>^GDAXI</stp>
        <stp>rtd_LastUpdateTime</stp>
        <tr r="R18" s="1"/>
      </tp>
      <tp>
        <v>-2.6114490000000001E-3</v>
        <stp/>
        <stp>YahooFinanceSummary</stp>
        <stp>EOAN.DE</stp>
        <stp>ChangeInPercent</stp>
        <tr r="I20" s="1"/>
      </tp>
      <tp>
        <v>8</v>
        <stp/>
        <stp>YahooFinanceSummary</stp>
        <stp>AAPL</stp>
        <stp>Ask Size</stp>
        <tr r="C17" s="2"/>
      </tp>
      <tp>
        <v>83.74</v>
        <stp/>
        <stp>YahooFinanceSummary</stp>
        <stp>RIO.AX</stp>
        <stp>High</stp>
        <tr r="K17" s="1"/>
      </tp>
      <tp t="s">
        <v>CCY</v>
        <stp/>
        <stp>YahooFinanceSummary</stp>
        <stp>USDEUR=X</stp>
        <stp>Stock Exchange</stp>
        <tr r="C8" s="4"/>
      </tp>
      <tp>
        <v>0</v>
        <stp/>
        <stp>YahooFinanceSummary</stp>
        <stp>RIO.L</stp>
        <stp>rtd_LastError</stp>
        <tr r="N15" s="1"/>
      </tp>
      <tp>
        <v>61.57</v>
        <stp/>
        <stp>YahooFinanceSummary</stp>
        <stp>BNP.PA</stp>
        <stp>High</stp>
        <tr r="K22" s="1"/>
      </tp>
      <tp>
        <v>43246</v>
        <stp/>
        <stp>YahooFinanceSummary</stp>
        <stp>AAPL</stp>
        <stp>rtd_LastUpdateDate</stp>
        <tr r="Q4" s="1"/>
      </tp>
      <tp>
        <v>29043</v>
        <stp/>
        <stp>YahooFinanceSummary</stp>
        <stp>AAPL190118C00150000</stp>
        <stp>Open Interest</stp>
        <tr r="C26" s="3"/>
      </tp>
      <tp>
        <v>12.824999999999999</v>
        <stp/>
        <stp>YahooFinanceSummary</stp>
        <stp>ACA.PA</stp>
        <stp>High</stp>
        <tr r="K21" s="1"/>
      </tp>
      <tp>
        <v>40.950000000000003</v>
        <stp/>
        <stp>YahooFinanceSummary</stp>
        <stp>EMA.TO</stp>
        <stp>High</stp>
        <tr r="K10" s="1"/>
      </tp>
      <tp t="e">
        <v>#N/A</v>
        <stp/>
        <stp>YahooFinanceSummary</stp>
        <stp>AAPL</stp>
        <stp>After Hours Trade Date</stp>
        <tr r="C30" s="2"/>
      </tp>
      <tp t="s">
        <v/>
        <stp/>
        <stp>YahooFinanceSummary</stp>
        <stp>EOAN.DE</stp>
        <stp>rtd_LastMessage</stp>
        <tr r="O20" s="1"/>
      </tp>
      <tp>
        <v>0.85209999999999997</v>
        <stp/>
        <stp>YahooFinanceSummary</stp>
        <stp>USDEUR=X</stp>
        <stp>Low</stp>
        <tr r="C20" s="4"/>
      </tp>
      <tp>
        <v>43246</v>
        <stp/>
        <stp>YahooFinanceSummary</stp>
        <stp>GOOG</stp>
        <stp>rtd_LastUpdateDate</stp>
        <tr r="Q6" s="1"/>
      </tp>
      <tp>
        <v>0.75878888888888885</v>
        <stp/>
        <stp>YahooFinanceSummary</stp>
        <stp>ORCL</stp>
        <stp>rtd_LastUpdateTime</stp>
        <tr r="R8" s="1"/>
      </tp>
      <tp>
        <v>0</v>
        <stp/>
        <stp>YahooFinanceSummary</stp>
        <stp>^FTSE</stp>
        <stp>rtd_LastError</stp>
        <tr r="N11" s="1"/>
      </tp>
      <tp>
        <v>6.0900032999999999E-2</v>
        <stp/>
        <stp>YahooFinanceSummary</stp>
        <stp>USDEUR=X</stp>
        <stp>Change from 52-Week Low</stp>
        <tr r="C28" s="4"/>
      </tp>
      <tp t="e">
        <v>#N/A</v>
        <stp/>
        <stp>YahooFinanceSummary</stp>
        <stp>AAPL</stp>
        <stp>After Hours Change In Percent</stp>
        <tr r="C35" s="2"/>
      </tp>
      <tp>
        <v>0.73506944444444444</v>
        <stp/>
        <stp>YahooFinanceSummary</stp>
        <stp>FP.PA</stp>
        <stp>LastTradeTime</stp>
        <tr r="E23" s="1"/>
      </tp>
      <tp>
        <v>0.7588380555555555</v>
        <stp/>
        <stp>YahooFinanceSummary</stp>
        <stp>MSFT</stp>
        <stp>rtd_LastUpdateTime</stp>
        <tr r="R7" s="1"/>
      </tp>
      <tp>
        <v>43246</v>
        <stp/>
        <stp>YahooFinanceSummary</stp>
        <stp>EOAN.DE</stp>
        <stp>rtd_LastUpdateDate</stp>
        <tr r="Q20" s="1"/>
      </tp>
      <tp>
        <v>17.57</v>
        <stp/>
        <stp>YahooFinanceSummary</stp>
        <stp>ABX.TO</stp>
        <stp>High</stp>
        <tr r="K9" s="1"/>
      </tp>
      <tp>
        <v>43245</v>
        <stp/>
        <stp>YahooFinanceSummary</stp>
        <stp>BLT.L</stp>
        <stp>LastTradeDate</stp>
        <tr r="D14" s="1"/>
      </tp>
      <tp>
        <v>83.17</v>
        <stp/>
        <stp>YahooFinanceSummary</stp>
        <stp>RIO.AX</stp>
        <stp>Last</stp>
        <tr r="G17" s="1"/>
      </tp>
      <tp>
        <v>60.54</v>
        <stp/>
        <stp>YahooFinanceSummary</stp>
        <stp>BNP.PA</stp>
        <stp>Last</stp>
        <tr r="G22" s="1"/>
      </tp>
      <tp>
        <v>33.549999999999997</v>
        <stp/>
        <stp>YahooFinanceSummary</stp>
        <stp>BHP.AX</stp>
        <stp>Open</stp>
        <tr r="J16" s="1"/>
      </tp>
      <tp>
        <v>0.75691931712962968</v>
        <stp/>
        <stp>YahooFinanceSummary</stp>
        <stp>AAPL</stp>
        <stp>rtd_LastUpdateTime</stp>
        <tr r="R4" s="1"/>
      </tp>
      <tp t="e">
        <v>#N/A</v>
        <stp/>
        <stp>YahooFinanceSummary</stp>
        <stp>AAPL</stp>
        <stp>Mean Recommendation</stp>
        <tr r="C55" s="2"/>
      </tp>
      <tp>
        <v>12.66</v>
        <stp/>
        <stp>YahooFinanceSummary</stp>
        <stp>ACA.PA</stp>
        <stp>Last</stp>
        <tr r="G21" s="1"/>
      </tp>
      <tp>
        <v>40.619999999999997</v>
        <stp/>
        <stp>YahooFinanceSummary</stp>
        <stp>EMA.TO</stp>
        <stp>Last</stp>
        <tr r="G10" s="1"/>
      </tp>
      <tp t="e">
        <v>#N/A</v>
        <stp/>
        <stp>YahooFinanceSummary</stp>
        <stp>AAPL</stp>
        <stp>After Hours Trade Time</stp>
        <tr r="C31" s="2"/>
      </tp>
      <tp>
        <v>0.75883054398148153</v>
        <stp/>
        <stp>YahooFinanceSummary</stp>
        <stp>GOOG</stp>
        <stp>rtd_LastUpdateTime</stp>
        <tr r="R6" s="1"/>
      </tp>
      <tp>
        <v>43246</v>
        <stp/>
        <stp>YahooFinanceSummary</stp>
        <stp>ORCL</stp>
        <stp>rtd_LastUpdateDate</stp>
        <tr r="Q8" s="1"/>
      </tp>
      <tp t="s">
        <v/>
        <stp/>
        <stp>YahooFinanceSummary</stp>
        <stp>BLT.L</stp>
        <stp>rtd_LastMessage</stp>
        <tr r="O14" s="1"/>
      </tp>
      <tp>
        <v>12917.15</v>
        <stp/>
        <stp>YahooFinanceSummary</stp>
        <stp>^GDAXI</stp>
        <stp>Open</stp>
        <tr r="J18" s="1"/>
      </tp>
      <tp t="s">
        <v/>
        <stp/>
        <stp>YahooFinanceSummary</stp>
        <stp>^FTSE</stp>
        <stp>rtd_LastMessage</stp>
        <tr r="O11" s="1"/>
      </tp>
      <tp>
        <v>5.0862632999999996E-4</v>
        <stp/>
        <stp>YahooFinanceSummary</stp>
        <stp>MSFT</stp>
        <stp>ChangeInPercent</stp>
        <tr r="I7" s="1"/>
      </tp>
      <tp t="e">
        <v>#N/A</v>
        <stp/>
        <stp>YahooFinanceSummary</stp>
        <stp>AAPL</stp>
        <stp>PEG Ratio</stp>
        <tr r="C51" s="2"/>
      </tp>
      <tp>
        <v>0.90003</v>
        <stp/>
        <stp>YahooFinanceSummary</stp>
        <stp>USDEUR=X</stp>
        <stp>52-Week High</stp>
        <tr r="C24" s="4"/>
      </tp>
      <tp>
        <v>0.85719999999999996</v>
        <stp/>
        <stp>YahooFinanceSummary</stp>
        <stp>USDEUR=X</stp>
        <stp>Bid</stp>
        <tr r="C13" s="4"/>
      </tp>
      <tp>
        <v>9.57</v>
        <stp/>
        <stp>YahooFinanceSummary</stp>
        <stp>CBK.DE</stp>
        <stp>Open</stp>
        <tr r="J19" s="1"/>
      </tp>
      <tp>
        <v>1.1622921E-2</v>
        <stp/>
        <stp>YahooFinanceSummary</stp>
        <stp>ORCL</stp>
        <stp>ChangeInPercent</stp>
        <tr r="I8" s="1"/>
      </tp>
      <tp>
        <v>0.75891568287037037</v>
        <stp/>
        <stp>YahooFinanceSummary</stp>
        <stp>EOAN.DE</stp>
        <stp>rtd_LastUpdateTime</stp>
        <tr r="R20" s="1"/>
      </tp>
      <tp t="e">
        <v>#N/A</v>
        <stp/>
        <stp>YahooFinanceSummary</stp>
        <stp>AAPL</stp>
        <stp>Forward Annual Dividend Yield</stp>
        <tr r="C62" s="2"/>
      </tp>
      <tp>
        <v>43246.758844884258</v>
        <stp/>
        <stp>YahooFinanceSummary</stp>
        <stp>FB</stp>
        <stp>rtd_LastUpdate</stp>
        <tr r="P5" s="1"/>
      </tp>
      <tp>
        <v>43246</v>
        <stp/>
        <stp>YahooFinanceSummary</stp>
        <stp>MSFT</stp>
        <stp>rtd_LastUpdateDate</stp>
        <tr r="Q7" s="1"/>
      </tp>
      <tp>
        <v>43245</v>
        <stp/>
        <stp>YahooFinanceSummary</stp>
        <stp>FP.PA</stp>
        <stp>LastTradeDate</stp>
        <tr r="D23" s="1"/>
      </tp>
      <tp>
        <v>0.85770000000000002</v>
        <stp/>
        <stp>YahooFinanceSummary</stp>
        <stp>USDEUR=X</stp>
        <stp>Ask</stp>
        <tr r="C14" s="4"/>
      </tp>
      <tp>
        <v>17.350000000000001</v>
        <stp/>
        <stp>YahooFinanceSummary</stp>
        <stp>ABX.TO</stp>
        <stp>Last</stp>
        <tr r="G9" s="1"/>
      </tp>
      <tp t="s">
        <v/>
        <stp/>
        <stp>YahooFinanceSummary</stp>
        <stp>ORCL</stp>
        <stp>rtd_LastMessage</stp>
        <tr r="O8" s="1"/>
      </tp>
      <tp>
        <v>0.69376157407407413</v>
        <stp/>
        <stp>YahooFinanceSummary</stp>
        <stp>BLT.L</stp>
        <stp>LastTradeTime</stp>
        <tr r="E14" s="1"/>
      </tp>
      <tp>
        <v>43245.666678240741</v>
        <stp/>
        <stp>YahooFinanceSummary</stp>
        <stp>AAPL</stp>
        <stp>Last Trade DateTime</stp>
        <tr r="C13" s="2"/>
      </tp>
      <tp>
        <v>-1.0968522999999999E-2</v>
        <stp/>
        <stp>YahooFinanceSummary</stp>
        <stp>BLT.L</stp>
        <stp>ChangeInPercent</stp>
        <tr r="I14" s="1"/>
      </tp>
      <tp>
        <v>1.7545686999999998E-3</v>
        <stp/>
        <stp>YahooFinanceSummary</stp>
        <stp>^FTSE</stp>
        <stp>ChangeInPercent</stp>
        <tr r="I11" s="1"/>
      </tp>
      <tp t="s">
        <v>41.17 - 42.30</v>
        <stp/>
        <stp>YahooFinanceSummary</stp>
        <stp>AAPL190118C00150000</stp>
        <stp>Days Range</stp>
        <tr r="C28" s="3"/>
      </tp>
      <tp t="s">
        <v/>
        <stp/>
        <stp>YahooFinanceSummary</stp>
        <stp>MSFT</stp>
        <stp>rtd_LastMessage</stp>
        <tr r="O7" s="1"/>
      </tp>
      <tp>
        <v>33.61</v>
        <stp/>
        <stp>YahooFinanceSummary</stp>
        <stp>BHP.AX</stp>
        <stp>High</stp>
        <tr r="K16" s="1"/>
      </tp>
      <tp>
        <v>-3.3171085000000002E-3</v>
        <stp/>
        <stp>YahooFinanceSummary</stp>
        <stp>GOOG</stp>
        <stp>ChangeInPercent</stp>
        <tr r="I6" s="1"/>
      </tp>
      <tp>
        <v>0</v>
        <stp/>
        <stp>YahooFinanceSummary</stp>
        <stp>BLT.L</stp>
        <stp>rtd_LastError</stp>
        <tr r="N14" s="1"/>
      </tp>
      <tp>
        <v>43245</v>
        <stp/>
        <stp>YahooFinanceSummary</stp>
        <stp>^FTSE</stp>
        <stp>LastTradeDate</stp>
        <tr r="D11" s="1"/>
      </tp>
      <tp>
        <v>4.4000150000000002E-3</v>
        <stp/>
        <stp>YahooFinanceSummary</stp>
        <stp>USDEUR=X</stp>
        <stp>Change</stp>
        <tr r="C16" s="4"/>
      </tp>
      <tp>
        <v>17.309999999999999</v>
        <stp/>
        <stp>YahooFinanceSummary</stp>
        <stp>ABX.TO</stp>
        <stp>Low</stp>
        <tr r="L9" s="1"/>
      </tp>
      <tp>
        <v>12.54</v>
        <stp/>
        <stp>YahooFinanceSummary</stp>
        <stp>ACA.PA</stp>
        <stp>Low</stp>
        <tr r="L21" s="1"/>
      </tp>
      <tp>
        <v>40.46</v>
        <stp/>
        <stp>YahooFinanceSummary</stp>
        <stp>EMA.TO</stp>
        <stp>Low</stp>
        <tr r="L10" s="1"/>
      </tp>
      <tp>
        <v>82.9</v>
        <stp/>
        <stp>YahooFinanceSummary</stp>
        <stp>RIO.AX</stp>
        <stp>Low</stp>
        <tr r="L17" s="1"/>
      </tp>
      <tp>
        <v>59.81</v>
        <stp/>
        <stp>YahooFinanceSummary</stp>
        <stp>BNP.PA</stp>
        <stp>Low</stp>
        <tr r="L22" s="1"/>
      </tp>
      <tp>
        <v>9.4220000000000006</v>
        <stp/>
        <stp>YahooFinanceSummary</stp>
        <stp>CBK.DE</stp>
        <stp>Low</stp>
        <tr r="L19" s="1"/>
      </tp>
      <tp>
        <v>32.96</v>
        <stp/>
        <stp>YahooFinanceSummary</stp>
        <stp>BHP.AX</stp>
        <stp>Low</stp>
        <tr r="L16" s="1"/>
      </tp>
      <tp>
        <v>13.27</v>
        <stp/>
        <stp>YahooFinanceSummary</stp>
        <stp>AAPL</stp>
        <stp>EPS Estimate Current Year</stp>
        <tr r="C56" s="2"/>
      </tp>
      <tp>
        <v>142.19999999999999</v>
        <stp/>
        <stp>YahooFinanceSummary</stp>
        <stp>AAPL</stp>
        <stp>52-Week Low</stp>
        <tr r="C39" s="2"/>
      </tp>
      <tp t="s">
        <v/>
        <stp/>
        <stp>YahooFinanceSummary</stp>
        <stp>GOOG</stp>
        <stp>rtd_LastMessage</stp>
        <tr r="O6" s="1"/>
      </tp>
      <tp>
        <v>5.0683639999999997E-3</v>
        <stp/>
        <stp>YahooFinanceSummary</stp>
        <stp>RIO.L</stp>
        <stp>ChangeInPercent</stp>
        <tr r="I15" s="1"/>
      </tp>
      <tp>
        <v>9.6839999999999993</v>
        <stp/>
        <stp>YahooFinanceSummary</stp>
        <stp>CBK.DE</stp>
        <stp>High</stp>
        <tr r="K19" s="1"/>
      </tp>
      <tp>
        <v>13002.47</v>
        <stp/>
        <stp>YahooFinanceSummary</stp>
        <stp>^GDAXI</stp>
        <stp>High</stp>
        <tr r="K18" s="1"/>
      </tp>
      <tp>
        <v>43245.666689814818</v>
        <stp/>
        <stp>YahooFinanceSummary</stp>
        <stp>FB</stp>
        <stp>LastTradeDateTime</stp>
        <tr r="C5" s="1"/>
      </tp>
      <tp>
        <v>0</v>
        <stp/>
        <stp>YahooFinanceSummary</stp>
        <stp>FB</stp>
        <stp>Last:tick</stp>
        <tr r="F5" s="1"/>
      </tp>
      <tp t="s">
        <v>142.20 - 190.37</v>
        <stp/>
        <stp>YahooFinanceSummary</stp>
        <stp>AAPL</stp>
        <stp>52-Week Range</stp>
        <tr r="C40" s="2"/>
      </tp>
      <tp>
        <v>43245</v>
        <stp/>
        <stp>YahooFinanceSummary</stp>
        <stp>RIO.L</stp>
        <stp>LastTradeDate</stp>
        <tr r="D15" s="1"/>
      </tp>
      <tp>
        <v>5.1594919999999999E-3</v>
        <stp/>
        <stp>YahooFinanceSummary</stp>
        <stp>USDEUR=X</stp>
        <stp>Change In Percent</stp>
        <tr r="C17" s="4"/>
      </tp>
      <tp t="s">
        <v/>
        <stp/>
        <stp>YahooFinanceSummary</stp>
        <stp>RIO.L</stp>
        <stp>rtd_LastMessage</stp>
        <tr r="O15" s="1"/>
      </tp>
      <tp>
        <v>0</v>
        <stp/>
        <stp>YahooFinanceSummary</stp>
        <stp>FP.PA</stp>
        <stp>rtd_LastError</stp>
        <tr r="N23" s="1"/>
      </tp>
      <tp>
        <v>61.52</v>
        <stp/>
        <stp>YahooFinanceSummary</stp>
        <stp>BNP.PA</stp>
        <stp>Open</stp>
        <tr r="J22" s="1"/>
      </tp>
      <tp>
        <v>9.6821829999999996E-4</v>
        <stp/>
        <stp>YahooFinanceSummary</stp>
        <stp>AAPL190118C00150000</stp>
        <stp>Change In Percent</stp>
        <tr r="C21" s="3"/>
      </tp>
      <tp>
        <v>33.07</v>
        <stp/>
        <stp>YahooFinanceSummary</stp>
        <stp>BHP.AX</stp>
        <stp>Last</stp>
        <tr r="G16" s="1"/>
      </tp>
      <tp>
        <v>926897143808</v>
        <stp/>
        <stp>YahooFinanceSummary</stp>
        <stp>AAPL</stp>
        <stp>Market Cap</stp>
        <tr r="C47" s="2"/>
      </tp>
      <tp>
        <v>83.21</v>
        <stp/>
        <stp>YahooFinanceSummary</stp>
        <stp>RIO.AX</stp>
        <stp>Open</stp>
        <tr r="J17" s="1"/>
      </tp>
      <tp>
        <v>0.69130787037037034</v>
        <stp/>
        <stp>YahooFinanceSummary</stp>
        <stp>^FTSE</stp>
        <stp>LastTradeTime</stp>
        <tr r="E11" s="1"/>
      </tp>
      <tp>
        <v>22</v>
        <stp/>
        <stp>YahooFinanceSummary</stp>
        <stp>AAPL</stp>
        <stp>Bid Size</stp>
        <tr r="C16" s="2"/>
      </tp>
      <tp t="e">
        <v>#N/A</v>
        <stp/>
        <stp>YahooFinanceSummary</stp>
        <stp>AAPL</stp>
        <stp>Ex-Dividend Date</stp>
        <tr r="C63" s="2"/>
      </tp>
      <tp>
        <v>12.8</v>
        <stp/>
        <stp>YahooFinanceSummary</stp>
        <stp>ACA.PA</stp>
        <stp>Open</stp>
        <tr r="J21" s="1"/>
      </tp>
      <tp>
        <v>40.5</v>
        <stp/>
        <stp>YahooFinanceSummary</stp>
        <stp>EMA.TO</stp>
        <stp>Open</stp>
        <tr r="J10" s="1"/>
      </tp>
      <tp>
        <v>9.5630000000000006</v>
        <stp/>
        <stp>YahooFinanceSummary</stp>
        <stp>CBK.DE</stp>
        <stp>Last</stp>
        <tr r="G19" s="1"/>
      </tp>
      <tp>
        <v>12938.01</v>
        <stp/>
        <stp>YahooFinanceSummary</stp>
        <stp>^GDAXI</stp>
        <stp>Last</stp>
        <tr r="G18" s="1"/>
      </tp>
      <tp t="s">
        <v/>
        <stp/>
        <stp>YahooFinanceSummary</stp>
        <stp>AAPL</stp>
        <stp>rtd_LastMessage</stp>
        <tr r="O4" s="1"/>
      </tp>
      <tp t="s">
        <v>USDEUR=X</v>
        <stp/>
        <stp>YahooFinanceSummary</stp>
        <stp>USDEUR=X</stp>
        <stp>Symbol</stp>
        <tr r="C6" s="4"/>
      </tp>
      <tp>
        <v>0.8528</v>
        <stp/>
        <stp>YahooFinanceSummary</stp>
        <stp>USDEUR=X</stp>
        <stp>Previous Close</stp>
        <tr r="C21" s="4"/>
      </tp>
      <tp>
        <v>2.2854527999999997E-3</v>
        <stp/>
        <stp>YahooFinanceSummary</stp>
        <stp>AAPL</stp>
        <stp>ChangeInPercent</stp>
        <tr r="I4" s="1"/>
      </tp>
      <tp>
        <v>0.69406250000000003</v>
        <stp/>
        <stp>YahooFinanceSummary</stp>
        <stp>RIO.L</stp>
        <stp>LastTradeTime</stp>
        <tr r="E15" s="1"/>
      </tp>
      <tp>
        <v>17.41</v>
        <stp/>
        <stp>YahooFinanceSummary</stp>
        <stp>ABX.TO</stp>
        <stp>Open</stp>
        <tr r="J9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volatileDependencies" Target="volatileDependencies.xml"/></Relationships>
</file>

<file path=xl/tables/table1.xml><?xml version="1.0" encoding="utf-8"?>
<table xmlns="http://schemas.openxmlformats.org/spreadsheetml/2006/main" id="1" name="Table2" displayName="Table2" ref="B3:R23" totalsRowShown="0">
  <tableColumns count="17">
    <tableColumn id="1" name="Symbol" dataDxfId="16"/>
    <tableColumn id="2" name="LastTradeDateTime" dataDxfId="15">
      <calculatedColumnFormula>RTD("gartle.rtd",,"YahooFinanceSummary",Table2[Symbol],"LastTradeDateTime")</calculatedColumnFormula>
    </tableColumn>
    <tableColumn id="3" name="LastTradeDate" dataDxfId="14">
      <calculatedColumnFormula>RTD("gartle.rtd",,"YahooFinanceSummary",Table2[Symbol],"LastTradeDate")</calculatedColumnFormula>
    </tableColumn>
    <tableColumn id="4" name="LastTradeTime" dataDxfId="13">
      <calculatedColumnFormula>RTD("gartle.rtd",,"YahooFinanceSummary",Table2[Symbol],"LastTradeTime")</calculatedColumnFormula>
    </tableColumn>
    <tableColumn id="17" name="LastTick" dataDxfId="12">
      <calculatedColumnFormula>RTD("gartle.rtd",,"YahooFinanceSummary",Table2[Symbol],"Last:tick")</calculatedColumnFormula>
    </tableColumn>
    <tableColumn id="5" name="Last" dataDxfId="11">
      <calculatedColumnFormula>RTD("gartle.rtd",,"YahooFinanceSummary",Table2[Symbol],"Last")</calculatedColumnFormula>
    </tableColumn>
    <tableColumn id="6" name="Change" dataDxfId="10">
      <calculatedColumnFormula>RTD("gartle.rtd",,"YahooFinanceSummary",Table2[Symbol],"Change")</calculatedColumnFormula>
    </tableColumn>
    <tableColumn id="7" name="PercentChange" dataDxfId="9">
      <calculatedColumnFormula>RTD("gartle.rtd",,"YahooFinanceSummary",Table2[Symbol],"ChangeInPercent")</calculatedColumnFormula>
    </tableColumn>
    <tableColumn id="8" name="Open" dataDxfId="8">
      <calculatedColumnFormula>RTD("gartle.rtd",,"YahooFinanceSummary",Table2[Symbol],"Open")</calculatedColumnFormula>
    </tableColumn>
    <tableColumn id="9" name="High" dataDxfId="7">
      <calculatedColumnFormula>RTD("gartle.rtd",,"YahooFinanceSummary",Table2[Symbol],"High")</calculatedColumnFormula>
    </tableColumn>
    <tableColumn id="10" name="Low" dataDxfId="6">
      <calculatedColumnFormula>RTD("gartle.rtd",,"YahooFinanceSummary",Table2[Symbol],"Low")</calculatedColumnFormula>
    </tableColumn>
    <tableColumn id="11" name="Volume" dataDxfId="5">
      <calculatedColumnFormula>RTD("gartle.rtd",,"YahooFinanceSummary",Table2[Symbol],"Volume")</calculatedColumnFormula>
    </tableColumn>
    <tableColumn id="12" name="rtd_LastError" dataDxfId="4">
      <calculatedColumnFormula>RTD("gartle.rtd",,"YahooFinanceSummary",Table2[Symbol],"rtd_LastError")</calculatedColumnFormula>
    </tableColumn>
    <tableColumn id="13" name="rtd_LastMessage" dataDxfId="3">
      <calculatedColumnFormula>RTD("gartle.rtd",,"YahooFinanceSummary",Table2[Symbol],"rtd_LastMessage")</calculatedColumnFormula>
    </tableColumn>
    <tableColumn id="14" name="rtd_LastUpdate" dataDxfId="2">
      <calculatedColumnFormula>RTD("gartle.rtd",,"YahooFinanceSummary",Table2[Symbol],"rtd_LastUpdate")</calculatedColumnFormula>
    </tableColumn>
    <tableColumn id="15" name="rtd_LastUpdateDate" dataDxfId="1">
      <calculatedColumnFormula>RTD("gartle.rtd",,"YahooFinanceSummary",Table2[Symbol],"rtd_LastUpdateDate")</calculatedColumnFormula>
    </tableColumn>
    <tableColumn id="16" name="rtd_LastUpdateTime" dataDxfId="0">
      <calculatedColumnFormula>RTD("gartle.rtd",,"YahooFinanceSummary",Table2[Symbol],"rtd_LastUpdateTime")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avetodb.com/real-time-to-excel/yahoo-finance-summary.ht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avetodb.com/real-time-to-excel/yahoo-finance-summary.htm" TargetMode="External"/><Relationship Id="rId1" Type="http://schemas.openxmlformats.org/officeDocument/2006/relationships/hyperlink" Target="http://finance.yahoo.com/q?s=AAPL170120C0010000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savetodb.com/real-time-to-excel/yahoo-finance-summary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3:R23"/>
  <sheetViews>
    <sheetView showGridLines="0" tabSelected="1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10.140625" customWidth="1"/>
    <col min="3" max="3" width="18.28515625" bestFit="1" customWidth="1"/>
    <col min="4" max="4" width="13.7109375" bestFit="1" customWidth="1"/>
    <col min="5" max="5" width="14" bestFit="1" customWidth="1"/>
    <col min="6" max="6" width="2.7109375" customWidth="1"/>
    <col min="7" max="7" width="8.5703125" bestFit="1" customWidth="1"/>
    <col min="8" max="8" width="7.5703125" bestFit="1" customWidth="1"/>
    <col min="9" max="9" width="14.5703125" bestFit="1" customWidth="1"/>
    <col min="10" max="10" width="8.85546875" customWidth="1"/>
    <col min="11" max="11" width="9" customWidth="1"/>
    <col min="12" max="12" width="8.5703125" bestFit="1" customWidth="1"/>
    <col min="13" max="13" width="11.28515625" customWidth="1"/>
    <col min="14" max="14" width="12.5703125" customWidth="1"/>
    <col min="15" max="15" width="16" bestFit="1" customWidth="1"/>
    <col min="16" max="16" width="16.140625" bestFit="1" customWidth="1"/>
    <col min="17" max="17" width="19" bestFit="1" customWidth="1"/>
    <col min="18" max="18" width="19.28515625" bestFit="1" customWidth="1"/>
  </cols>
  <sheetData>
    <row r="3" spans="2:18" x14ac:dyDescent="0.25">
      <c r="B3" t="s">
        <v>17</v>
      </c>
      <c r="C3" t="s">
        <v>16</v>
      </c>
      <c r="D3" t="s">
        <v>15</v>
      </c>
      <c r="E3" t="s">
        <v>14</v>
      </c>
      <c r="F3" t="s">
        <v>13</v>
      </c>
      <c r="G3" t="s">
        <v>12</v>
      </c>
      <c r="H3" t="s">
        <v>11</v>
      </c>
      <c r="I3" t="s">
        <v>10</v>
      </c>
      <c r="J3" t="s">
        <v>9</v>
      </c>
      <c r="K3" t="s">
        <v>8</v>
      </c>
      <c r="L3" t="s">
        <v>7</v>
      </c>
      <c r="M3" t="s">
        <v>6</v>
      </c>
      <c r="N3" t="s">
        <v>5</v>
      </c>
      <c r="O3" t="s">
        <v>4</v>
      </c>
      <c r="P3" t="s">
        <v>3</v>
      </c>
      <c r="Q3" t="s">
        <v>2</v>
      </c>
      <c r="R3" t="s">
        <v>1</v>
      </c>
    </row>
    <row r="4" spans="2:18" x14ac:dyDescent="0.25">
      <c r="B4" s="9" t="s">
        <v>0</v>
      </c>
      <c r="C4" s="3">
        <f>RTD("gartle.rtd",,"YahooFinanceSummary",Table2[Symbol],"LastTradeDateTime")</f>
        <v>43245.666678240741</v>
      </c>
      <c r="D4" s="2">
        <f>RTD("gartle.rtd",,"YahooFinanceSummary",Table2[Symbol],"LastTradeDate")</f>
        <v>43245</v>
      </c>
      <c r="E4" s="1">
        <f>RTD("gartle.rtd",,"YahooFinanceSummary",Table2[Symbol],"LastTradeTime")</f>
        <v>0.66667824074074078</v>
      </c>
      <c r="F4" s="8">
        <f>RTD("gartle.rtd",,"YahooFinanceSummary",Table2[Symbol],"Last:tick")</f>
        <v>0</v>
      </c>
      <c r="G4" s="5">
        <f>RTD("gartle.rtd",,"YahooFinanceSummary",Table2[Symbol],"Last")</f>
        <v>188.58</v>
      </c>
      <c r="H4" s="7">
        <f>RTD("gartle.rtd",,"YahooFinanceSummary",Table2[Symbol],"Change")</f>
        <v>0.43000792999999998</v>
      </c>
      <c r="I4" s="6">
        <f>RTD("gartle.rtd",,"YahooFinanceSummary",Table2[Symbol],"ChangeInPercent")</f>
        <v>2.2854527999999997E-3</v>
      </c>
      <c r="J4" s="5">
        <f>RTD("gartle.rtd",,"YahooFinanceSummary",Table2[Symbol],"Open")</f>
        <v>188.23</v>
      </c>
      <c r="K4" s="5">
        <f>RTD("gartle.rtd",,"YahooFinanceSummary",Table2[Symbol],"High")</f>
        <v>189.65</v>
      </c>
      <c r="L4" s="5">
        <f>RTD("gartle.rtd",,"YahooFinanceSummary",Table2[Symbol],"Low")</f>
        <v>187.65</v>
      </c>
      <c r="M4" s="4">
        <f>RTD("gartle.rtd",,"YahooFinanceSummary",Table2[Symbol],"Volume")</f>
        <v>15453212</v>
      </c>
      <c r="N4">
        <f>RTD("gartle.rtd",,"YahooFinanceSummary",Table2[Symbol],"rtd_LastError")</f>
        <v>0</v>
      </c>
      <c r="O4" t="str">
        <f>RTD("gartle.rtd",,"YahooFinanceSummary",Table2[Symbol],"rtd_LastMessage")</f>
        <v/>
      </c>
      <c r="P4" s="3">
        <f>RTD("gartle.rtd",,"YahooFinanceSummary",Table2[Symbol],"rtd_LastUpdate")</f>
        <v>43246.756919317129</v>
      </c>
      <c r="Q4" s="2">
        <f>RTD("gartle.rtd",,"YahooFinanceSummary",Table2[Symbol],"rtd_LastUpdateDate")</f>
        <v>43246</v>
      </c>
      <c r="R4" s="1">
        <f>RTD("gartle.rtd",,"YahooFinanceSummary",Table2[Symbol],"rtd_LastUpdateTime")</f>
        <v>0.75691931712962968</v>
      </c>
    </row>
    <row r="5" spans="2:18" x14ac:dyDescent="0.25">
      <c r="B5" s="9" t="s">
        <v>19</v>
      </c>
      <c r="C5" s="3">
        <f>RTD("gartle.rtd",,"YahooFinanceSummary",Table2[Symbol],"LastTradeDateTime")</f>
        <v>43245.666689814818</v>
      </c>
      <c r="D5" s="2">
        <f>RTD("gartle.rtd",,"YahooFinanceSummary",Table2[Symbol],"LastTradeDate")</f>
        <v>43245</v>
      </c>
      <c r="E5" s="1">
        <f>RTD("gartle.rtd",,"YahooFinanceSummary",Table2[Symbol],"LastTradeTime")</f>
        <v>0.66668981481481482</v>
      </c>
      <c r="F5" s="10">
        <f>RTD("gartle.rtd",,"YahooFinanceSummary",Table2[Symbol],"Last:tick")</f>
        <v>0</v>
      </c>
      <c r="G5" s="5">
        <f>RTD("gartle.rtd",,"YahooFinanceSummary",Table2[Symbol],"Last")</f>
        <v>184.92</v>
      </c>
      <c r="H5" s="7">
        <f>RTD("gartle.rtd",,"YahooFinanceSummary",Table2[Symbol],"Change")</f>
        <v>-1.0099944999999999</v>
      </c>
      <c r="I5" s="6">
        <f>RTD("gartle.rtd",,"YahooFinanceSummary",Table2[Symbol],"ChangeInPercent")</f>
        <v>-5.4321222999999998E-3</v>
      </c>
      <c r="J5" s="5">
        <f>RTD("gartle.rtd",,"YahooFinanceSummary",Table2[Symbol],"Open")</f>
        <v>186.02</v>
      </c>
      <c r="K5" s="5">
        <f>RTD("gartle.rtd",,"YahooFinanceSummary",Table2[Symbol],"High")</f>
        <v>186.33</v>
      </c>
      <c r="L5" s="5">
        <f>RTD("gartle.rtd",,"YahooFinanceSummary",Table2[Symbol],"Low")</f>
        <v>184.45099999999999</v>
      </c>
      <c r="M5" s="4">
        <f>RTD("gartle.rtd",,"YahooFinanceSummary",Table2[Symbol],"Volume")</f>
        <v>9786074</v>
      </c>
      <c r="N5" s="11">
        <f>RTD("gartle.rtd",,"YahooFinanceSummary",Table2[Symbol],"rtd_LastError")</f>
        <v>0</v>
      </c>
      <c r="O5" s="11" t="str">
        <f>RTD("gartle.rtd",,"YahooFinanceSummary",Table2[Symbol],"rtd_LastMessage")</f>
        <v/>
      </c>
      <c r="P5" s="3">
        <f>RTD("gartle.rtd",,"YahooFinanceSummary",Table2[Symbol],"rtd_LastUpdate")</f>
        <v>43246.758844884258</v>
      </c>
      <c r="Q5" s="2">
        <f>RTD("gartle.rtd",,"YahooFinanceSummary",Table2[Symbol],"rtd_LastUpdateDate")</f>
        <v>43246</v>
      </c>
      <c r="R5" s="1">
        <f>RTD("gartle.rtd",,"YahooFinanceSummary",Table2[Symbol],"rtd_LastUpdateTime")</f>
        <v>0.75884488425925922</v>
      </c>
    </row>
    <row r="6" spans="2:18" x14ac:dyDescent="0.25">
      <c r="B6" s="9" t="s">
        <v>20</v>
      </c>
      <c r="C6" s="3">
        <f>RTD("gartle.rtd",,"YahooFinanceSummary",Table2[Symbol],"LastTradeDateTime")</f>
        <v>43245.666678240741</v>
      </c>
      <c r="D6" s="2">
        <f>RTD("gartle.rtd",,"YahooFinanceSummary",Table2[Symbol],"LastTradeDate")</f>
        <v>43245</v>
      </c>
      <c r="E6" s="1">
        <f>RTD("gartle.rtd",,"YahooFinanceSummary",Table2[Symbol],"LastTradeTime")</f>
        <v>0.66667824074074078</v>
      </c>
      <c r="F6" s="10">
        <f>RTD("gartle.rtd",,"YahooFinanceSummary",Table2[Symbol],"Last:tick")</f>
        <v>0</v>
      </c>
      <c r="G6" s="5">
        <f>RTD("gartle.rtd",,"YahooFinanceSummary",Table2[Symbol],"Last")</f>
        <v>1075.6600000000001</v>
      </c>
      <c r="H6" s="7">
        <f>RTD("gartle.rtd",,"YahooFinanceSummary",Table2[Symbol],"Change")</f>
        <v>-3.5799560000000001</v>
      </c>
      <c r="I6" s="6">
        <f>RTD("gartle.rtd",,"YahooFinanceSummary",Table2[Symbol],"ChangeInPercent")</f>
        <v>-3.3171085000000002E-3</v>
      </c>
      <c r="J6" s="5">
        <f>RTD("gartle.rtd",,"YahooFinanceSummary",Table2[Symbol],"Open")</f>
        <v>1079.02</v>
      </c>
      <c r="K6" s="5">
        <f>RTD("gartle.rtd",,"YahooFinanceSummary",Table2[Symbol],"High")</f>
        <v>1082.5</v>
      </c>
      <c r="L6" s="5">
        <f>RTD("gartle.rtd",,"YahooFinanceSummary",Table2[Symbol],"Low")</f>
        <v>1073.7750000000001</v>
      </c>
      <c r="M6" s="4">
        <f>RTD("gartle.rtd",,"YahooFinanceSummary",Table2[Symbol],"Volume")</f>
        <v>793465</v>
      </c>
      <c r="N6" s="11">
        <f>RTD("gartle.rtd",,"YahooFinanceSummary",Table2[Symbol],"rtd_LastError")</f>
        <v>0</v>
      </c>
      <c r="O6" s="11" t="str">
        <f>RTD("gartle.rtd",,"YahooFinanceSummary",Table2[Symbol],"rtd_LastMessage")</f>
        <v/>
      </c>
      <c r="P6" s="3">
        <f>RTD("gartle.rtd",,"YahooFinanceSummary",Table2[Symbol],"rtd_LastUpdate")</f>
        <v>43246.758830543979</v>
      </c>
      <c r="Q6" s="2">
        <f>RTD("gartle.rtd",,"YahooFinanceSummary",Table2[Symbol],"rtd_LastUpdateDate")</f>
        <v>43246</v>
      </c>
      <c r="R6" s="1">
        <f>RTD("gartle.rtd",,"YahooFinanceSummary",Table2[Symbol],"rtd_LastUpdateTime")</f>
        <v>0.75883054398148153</v>
      </c>
    </row>
    <row r="7" spans="2:18" x14ac:dyDescent="0.25">
      <c r="B7" s="9" t="s">
        <v>21</v>
      </c>
      <c r="C7" s="3">
        <f>RTD("gartle.rtd",,"YahooFinanceSummary",Table2[Symbol],"LastTradeDateTime")</f>
        <v>43245.666689814818</v>
      </c>
      <c r="D7" s="2">
        <f>RTD("gartle.rtd",,"YahooFinanceSummary",Table2[Symbol],"LastTradeDate")</f>
        <v>43245</v>
      </c>
      <c r="E7" s="1">
        <f>RTD("gartle.rtd",,"YahooFinanceSummary",Table2[Symbol],"LastTradeTime")</f>
        <v>0.66668981481481482</v>
      </c>
      <c r="F7" s="10">
        <f>RTD("gartle.rtd",,"YahooFinanceSummary",Table2[Symbol],"Last:tick")</f>
        <v>0</v>
      </c>
      <c r="G7" s="5">
        <f>RTD("gartle.rtd",,"YahooFinanceSummary",Table2[Symbol],"Last")</f>
        <v>98.36</v>
      </c>
      <c r="H7" s="7">
        <f>RTD("gartle.rtd",,"YahooFinanceSummary",Table2[Symbol],"Change")</f>
        <v>5.000305E-2</v>
      </c>
      <c r="I7" s="6">
        <f>RTD("gartle.rtd",,"YahooFinanceSummary",Table2[Symbol],"ChangeInPercent")</f>
        <v>5.0862632999999996E-4</v>
      </c>
      <c r="J7" s="5">
        <f>RTD("gartle.rtd",,"YahooFinanceSummary",Table2[Symbol],"Open")</f>
        <v>98.3</v>
      </c>
      <c r="K7" s="5">
        <f>RTD("gartle.rtd",,"YahooFinanceSummary",Table2[Symbol],"High")</f>
        <v>98.98</v>
      </c>
      <c r="L7" s="5">
        <f>RTD("gartle.rtd",,"YahooFinanceSummary",Table2[Symbol],"Low")</f>
        <v>97.86</v>
      </c>
      <c r="M7" s="4">
        <f>RTD("gartle.rtd",,"YahooFinanceSummary",Table2[Symbol],"Volume")</f>
        <v>15729413</v>
      </c>
      <c r="N7" s="11">
        <f>RTD("gartle.rtd",,"YahooFinanceSummary",Table2[Symbol],"rtd_LastError")</f>
        <v>0</v>
      </c>
      <c r="O7" s="11" t="str">
        <f>RTD("gartle.rtd",,"YahooFinanceSummary",Table2[Symbol],"rtd_LastMessage")</f>
        <v/>
      </c>
      <c r="P7" s="3">
        <f>RTD("gartle.rtd",,"YahooFinanceSummary",Table2[Symbol],"rtd_LastUpdate")</f>
        <v>43246.758838055553</v>
      </c>
      <c r="Q7" s="2">
        <f>RTD("gartle.rtd",,"YahooFinanceSummary",Table2[Symbol],"rtd_LastUpdateDate")</f>
        <v>43246</v>
      </c>
      <c r="R7" s="1">
        <f>RTD("gartle.rtd",,"YahooFinanceSummary",Table2[Symbol],"rtd_LastUpdateTime")</f>
        <v>0.7588380555555555</v>
      </c>
    </row>
    <row r="8" spans="2:18" x14ac:dyDescent="0.25">
      <c r="B8" s="9" t="s">
        <v>22</v>
      </c>
      <c r="C8" s="3">
        <f>RTD("gartle.rtd",,"YahooFinanceSummary",Table2[Symbol],"LastTradeDateTime")</f>
        <v>43245.668067129627</v>
      </c>
      <c r="D8" s="2">
        <f>RTD("gartle.rtd",,"YahooFinanceSummary",Table2[Symbol],"LastTradeDate")</f>
        <v>43245</v>
      </c>
      <c r="E8" s="1">
        <f>RTD("gartle.rtd",,"YahooFinanceSummary",Table2[Symbol],"LastTradeTime")</f>
        <v>0.66806712962962966</v>
      </c>
      <c r="F8" s="10">
        <f>RTD("gartle.rtd",,"YahooFinanceSummary",Table2[Symbol],"Last:tick")</f>
        <v>0</v>
      </c>
      <c r="G8" s="5">
        <f>RTD("gartle.rtd",,"YahooFinanceSummary",Table2[Symbol],"Last")</f>
        <v>47</v>
      </c>
      <c r="H8" s="7">
        <f>RTD("gartle.rtd",,"YahooFinanceSummary",Table2[Symbol],"Change")</f>
        <v>0.54000090000000001</v>
      </c>
      <c r="I8" s="6">
        <f>RTD("gartle.rtd",,"YahooFinanceSummary",Table2[Symbol],"ChangeInPercent")</f>
        <v>1.1622921E-2</v>
      </c>
      <c r="J8" s="5">
        <f>RTD("gartle.rtd",,"YahooFinanceSummary",Table2[Symbol],"Open")</f>
        <v>46.49</v>
      </c>
      <c r="K8" s="5">
        <f>RTD("gartle.rtd",,"YahooFinanceSummary",Table2[Symbol],"High")</f>
        <v>47.164999999999999</v>
      </c>
      <c r="L8" s="5">
        <f>RTD("gartle.rtd",,"YahooFinanceSummary",Table2[Symbol],"Low")</f>
        <v>46.48</v>
      </c>
      <c r="M8" s="4">
        <f>RTD("gartle.rtd",,"YahooFinanceSummary",Table2[Symbol],"Volume")</f>
        <v>11354337</v>
      </c>
      <c r="N8" s="11">
        <f>RTD("gartle.rtd",,"YahooFinanceSummary",Table2[Symbol],"rtd_LastError")</f>
        <v>0</v>
      </c>
      <c r="O8" s="11" t="str">
        <f>RTD("gartle.rtd",,"YahooFinanceSummary",Table2[Symbol],"rtd_LastMessage")</f>
        <v/>
      </c>
      <c r="P8" s="3">
        <f>RTD("gartle.rtd",,"YahooFinanceSummary",Table2[Symbol],"rtd_LastUpdate")</f>
        <v>43246.758788888888</v>
      </c>
      <c r="Q8" s="2">
        <f>RTD("gartle.rtd",,"YahooFinanceSummary",Table2[Symbol],"rtd_LastUpdateDate")</f>
        <v>43246</v>
      </c>
      <c r="R8" s="1">
        <f>RTD("gartle.rtd",,"YahooFinanceSummary",Table2[Symbol],"rtd_LastUpdateTime")</f>
        <v>0.75878888888888885</v>
      </c>
    </row>
    <row r="9" spans="2:18" x14ac:dyDescent="0.25">
      <c r="B9" s="9" t="s">
        <v>18</v>
      </c>
      <c r="C9" s="3">
        <f>RTD("gartle.rtd",,"YahooFinanceSummary",Table2[Symbol],"LastTradeDateTime")</f>
        <v>43245.666655092595</v>
      </c>
      <c r="D9" s="2">
        <f>RTD("gartle.rtd",,"YahooFinanceSummary",Table2[Symbol],"LastTradeDate")</f>
        <v>43245</v>
      </c>
      <c r="E9" s="1">
        <f>RTD("gartle.rtd",,"YahooFinanceSummary",Table2[Symbol],"LastTradeTime")</f>
        <v>0.66665509259259259</v>
      </c>
      <c r="F9" s="10">
        <f>RTD("gartle.rtd",,"YahooFinanceSummary",Table2[Symbol],"Last:tick")</f>
        <v>0</v>
      </c>
      <c r="G9" s="5">
        <f>RTD("gartle.rtd",,"YahooFinanceSummary",Table2[Symbol],"Last")</f>
        <v>17.350000000000001</v>
      </c>
      <c r="H9" s="7">
        <f>RTD("gartle.rtd",,"YahooFinanceSummary",Table2[Symbol],"Change")</f>
        <v>-2.9998779999999999E-2</v>
      </c>
      <c r="I9" s="6">
        <f>RTD("gartle.rtd",,"YahooFinanceSummary",Table2[Symbol],"ChangeInPercent")</f>
        <v>-1.7260519E-3</v>
      </c>
      <c r="J9" s="5">
        <f>RTD("gartle.rtd",,"YahooFinanceSummary",Table2[Symbol],"Open")</f>
        <v>17.41</v>
      </c>
      <c r="K9" s="5">
        <f>RTD("gartle.rtd",,"YahooFinanceSummary",Table2[Symbol],"High")</f>
        <v>17.57</v>
      </c>
      <c r="L9" s="5">
        <f>RTD("gartle.rtd",,"YahooFinanceSummary",Table2[Symbol],"Low")</f>
        <v>17.309999999999999</v>
      </c>
      <c r="M9" s="4">
        <f>RTD("gartle.rtd",,"YahooFinanceSummary",Table2[Symbol],"Volume")</f>
        <v>1249137</v>
      </c>
      <c r="N9" s="11">
        <f>RTD("gartle.rtd",,"YahooFinanceSummary",Table2[Symbol],"rtd_LastError")</f>
        <v>0</v>
      </c>
      <c r="O9" s="11" t="str">
        <f>RTD("gartle.rtd",,"YahooFinanceSummary",Table2[Symbol],"rtd_LastMessage")</f>
        <v/>
      </c>
      <c r="P9" s="3">
        <f>RTD("gartle.rtd",,"YahooFinanceSummary",Table2[Symbol],"rtd_LastUpdate")</f>
        <v>43246.758802546297</v>
      </c>
      <c r="Q9" s="2">
        <f>RTD("gartle.rtd",,"YahooFinanceSummary",Table2[Symbol],"rtd_LastUpdateDate")</f>
        <v>43246</v>
      </c>
      <c r="R9" s="1">
        <f>RTD("gartle.rtd",,"YahooFinanceSummary",Table2[Symbol],"rtd_LastUpdateTime")</f>
        <v>0.75880254629629629</v>
      </c>
    </row>
    <row r="10" spans="2:18" x14ac:dyDescent="0.25">
      <c r="B10" s="9" t="s">
        <v>23</v>
      </c>
      <c r="C10" s="3">
        <f>RTD("gartle.rtd",,"YahooFinanceSummary",Table2[Symbol],"LastTradeDateTime")</f>
        <v>43245.666666666664</v>
      </c>
      <c r="D10" s="2">
        <f>RTD("gartle.rtd",,"YahooFinanceSummary",Table2[Symbol],"LastTradeDate")</f>
        <v>43245</v>
      </c>
      <c r="E10" s="1">
        <f>RTD("gartle.rtd",,"YahooFinanceSummary",Table2[Symbol],"LastTradeTime")</f>
        <v>0.66666666666666663</v>
      </c>
      <c r="F10" s="10">
        <f>RTD("gartle.rtd",,"YahooFinanceSummary",Table2[Symbol],"Last:tick")</f>
        <v>0</v>
      </c>
      <c r="G10" s="5">
        <f>RTD("gartle.rtd",,"YahooFinanceSummary",Table2[Symbol],"Last")</f>
        <v>40.619999999999997</v>
      </c>
      <c r="H10" s="7">
        <f>RTD("gartle.rtd",,"YahooFinanceSummary",Table2[Symbol],"Change")</f>
        <v>0.11999893</v>
      </c>
      <c r="I10" s="6">
        <f>RTD("gartle.rtd",,"YahooFinanceSummary",Table2[Symbol],"ChangeInPercent")</f>
        <v>2.9629368000000001E-3</v>
      </c>
      <c r="J10" s="5">
        <f>RTD("gartle.rtd",,"YahooFinanceSummary",Table2[Symbol],"Open")</f>
        <v>40.5</v>
      </c>
      <c r="K10" s="5">
        <f>RTD("gartle.rtd",,"YahooFinanceSummary",Table2[Symbol],"High")</f>
        <v>40.950000000000003</v>
      </c>
      <c r="L10" s="5">
        <f>RTD("gartle.rtd",,"YahooFinanceSummary",Table2[Symbol],"Low")</f>
        <v>40.46</v>
      </c>
      <c r="M10" s="4">
        <f>RTD("gartle.rtd",,"YahooFinanceSummary",Table2[Symbol],"Volume")</f>
        <v>560717</v>
      </c>
      <c r="N10" s="11">
        <f>RTD("gartle.rtd",,"YahooFinanceSummary",Table2[Symbol],"rtd_LastError")</f>
        <v>0</v>
      </c>
      <c r="O10" s="11" t="str">
        <f>RTD("gartle.rtd",,"YahooFinanceSummary",Table2[Symbol],"rtd_LastMessage")</f>
        <v/>
      </c>
      <c r="P10" s="3">
        <f>RTD("gartle.rtd",,"YahooFinanceSummary",Table2[Symbol],"rtd_LastUpdate")</f>
        <v>43246.758816122689</v>
      </c>
      <c r="Q10" s="2">
        <f>RTD("gartle.rtd",,"YahooFinanceSummary",Table2[Symbol],"rtd_LastUpdateDate")</f>
        <v>43246</v>
      </c>
      <c r="R10" s="1">
        <f>RTD("gartle.rtd",,"YahooFinanceSummary",Table2[Symbol],"rtd_LastUpdateTime")</f>
        <v>0.75881612268518517</v>
      </c>
    </row>
    <row r="11" spans="2:18" x14ac:dyDescent="0.25">
      <c r="B11" s="9" t="s">
        <v>24</v>
      </c>
      <c r="C11" s="3">
        <f>RTD("gartle.rtd",,"YahooFinanceSummary",Table2[Symbol],"LastTradeDateTime")</f>
        <v>43245.691307870373</v>
      </c>
      <c r="D11" s="2">
        <f>RTD("gartle.rtd",,"YahooFinanceSummary",Table2[Symbol],"LastTradeDate")</f>
        <v>43245</v>
      </c>
      <c r="E11" s="1">
        <f>RTD("gartle.rtd",,"YahooFinanceSummary",Table2[Symbol],"LastTradeTime")</f>
        <v>0.69130787037037034</v>
      </c>
      <c r="F11" s="10">
        <f>RTD("gartle.rtd",,"YahooFinanceSummary",Table2[Symbol],"Last:tick")</f>
        <v>0</v>
      </c>
      <c r="G11" s="5">
        <f>RTD("gartle.rtd",,"YahooFinanceSummary",Table2[Symbol],"Last")</f>
        <v>7730.28</v>
      </c>
      <c r="H11" s="7">
        <f>RTD("gartle.rtd",,"YahooFinanceSummary",Table2[Symbol],"Change")</f>
        <v>13.539550999999999</v>
      </c>
      <c r="I11" s="6">
        <f>RTD("gartle.rtd",,"YahooFinanceSummary",Table2[Symbol],"ChangeInPercent")</f>
        <v>1.7545686999999998E-3</v>
      </c>
      <c r="J11" s="5">
        <f>RTD("gartle.rtd",,"YahooFinanceSummary",Table2[Symbol],"Open")</f>
        <v>7716.74</v>
      </c>
      <c r="K11" s="5">
        <f>RTD("gartle.rtd",,"YahooFinanceSummary",Table2[Symbol],"High")</f>
        <v>7753.32</v>
      </c>
      <c r="L11" s="5">
        <f>RTD("gartle.rtd",,"YahooFinanceSummary",Table2[Symbol],"Low")</f>
        <v>7703.26</v>
      </c>
      <c r="M11" s="4">
        <f>RTD("gartle.rtd",,"YahooFinanceSummary",Table2[Symbol],"Volume")</f>
        <v>0</v>
      </c>
      <c r="N11" s="11">
        <f>RTD("gartle.rtd",,"YahooFinanceSummary",Table2[Symbol],"rtd_LastError")</f>
        <v>0</v>
      </c>
      <c r="O11" s="11" t="str">
        <f>RTD("gartle.rtd",,"YahooFinanceSummary",Table2[Symbol],"rtd_LastMessage")</f>
        <v/>
      </c>
      <c r="P11" s="3">
        <f>RTD("gartle.rtd",,"YahooFinanceSummary",Table2[Symbol],"rtd_LastUpdate")</f>
        <v>43246.758795706017</v>
      </c>
      <c r="Q11" s="2">
        <f>RTD("gartle.rtd",,"YahooFinanceSummary",Table2[Symbol],"rtd_LastUpdateDate")</f>
        <v>43246</v>
      </c>
      <c r="R11" s="1">
        <f>RTD("gartle.rtd",,"YahooFinanceSummary",Table2[Symbol],"rtd_LastUpdateTime")</f>
        <v>0.75879570601851853</v>
      </c>
    </row>
    <row r="12" spans="2:18" x14ac:dyDescent="0.25">
      <c r="B12" s="9" t="s">
        <v>25</v>
      </c>
      <c r="C12" s="3">
        <f>RTD("gartle.rtd",,"YahooFinanceSummary",Table2[Symbol],"LastTradeDateTime")</f>
        <v>43245.690983796296</v>
      </c>
      <c r="D12" s="2">
        <f>RTD("gartle.rtd",,"YahooFinanceSummary",Table2[Symbol],"LastTradeDate")</f>
        <v>43245</v>
      </c>
      <c r="E12" s="1">
        <f>RTD("gartle.rtd",,"YahooFinanceSummary",Table2[Symbol],"LastTradeTime")</f>
        <v>0.69098379629629625</v>
      </c>
      <c r="F12" s="10">
        <f>RTD("gartle.rtd",,"YahooFinanceSummary",Table2[Symbol],"Last:tick")</f>
        <v>0</v>
      </c>
      <c r="G12" s="5">
        <f>RTD("gartle.rtd",,"YahooFinanceSummary",Table2[Symbol],"Last")</f>
        <v>377.5</v>
      </c>
      <c r="H12" s="7">
        <f>RTD("gartle.rtd",,"YahooFinanceSummary",Table2[Symbol],"Change")</f>
        <v>0.89999390000000001</v>
      </c>
      <c r="I12" s="6">
        <f>RTD("gartle.rtd",,"YahooFinanceSummary",Table2[Symbol],"ChangeInPercent")</f>
        <v>2.3897873000000001E-3</v>
      </c>
      <c r="J12" s="5">
        <f>RTD("gartle.rtd",,"YahooFinanceSummary",Table2[Symbol],"Open")</f>
        <v>378.4</v>
      </c>
      <c r="K12" s="5">
        <f>RTD("gartle.rtd",,"YahooFinanceSummary",Table2[Symbol],"High")</f>
        <v>379.15</v>
      </c>
      <c r="L12" s="5">
        <f>RTD("gartle.rtd",,"YahooFinanceSummary",Table2[Symbol],"Low")</f>
        <v>374</v>
      </c>
      <c r="M12" s="4">
        <f>RTD("gartle.rtd",,"YahooFinanceSummary",Table2[Symbol],"Volume")</f>
        <v>31103659</v>
      </c>
      <c r="N12" s="11">
        <f>RTD("gartle.rtd",,"YahooFinanceSummary",Table2[Symbol],"rtd_LastError")</f>
        <v>0</v>
      </c>
      <c r="O12" s="11" t="str">
        <f>RTD("gartle.rtd",,"YahooFinanceSummary",Table2[Symbol],"rtd_LastMessage")</f>
        <v/>
      </c>
      <c r="P12" s="3">
        <f>RTD("gartle.rtd",,"YahooFinanceSummary",Table2[Symbol],"rtd_LastUpdate")</f>
        <v>43246.758822951386</v>
      </c>
      <c r="Q12" s="2">
        <f>RTD("gartle.rtd",,"YahooFinanceSummary",Table2[Symbol],"rtd_LastUpdateDate")</f>
        <v>43246</v>
      </c>
      <c r="R12" s="1">
        <f>RTD("gartle.rtd",,"YahooFinanceSummary",Table2[Symbol],"rtd_LastUpdateTime")</f>
        <v>0.75882295138888889</v>
      </c>
    </row>
    <row r="13" spans="2:18" x14ac:dyDescent="0.25">
      <c r="B13" s="9" t="s">
        <v>26</v>
      </c>
      <c r="C13" s="3">
        <f>RTD("gartle.rtd",,"YahooFinanceSummary",Table2[Symbol],"LastTradeDateTime")</f>
        <v>43245.69635416667</v>
      </c>
      <c r="D13" s="2">
        <f>RTD("gartle.rtd",,"YahooFinanceSummary",Table2[Symbol],"LastTradeDate")</f>
        <v>43245</v>
      </c>
      <c r="E13" s="1">
        <f>RTD("gartle.rtd",,"YahooFinanceSummary",Table2[Symbol],"LastTradeTime")</f>
        <v>0.69635416666666672</v>
      </c>
      <c r="F13" s="10">
        <f>RTD("gartle.rtd",,"YahooFinanceSummary",Table2[Symbol],"Last:tick")</f>
        <v>0</v>
      </c>
      <c r="G13" s="5">
        <f>RTD("gartle.rtd",,"YahooFinanceSummary",Table2[Symbol],"Last")</f>
        <v>206.2</v>
      </c>
      <c r="H13" s="7">
        <f>RTD("gartle.rtd",,"YahooFinanceSummary",Table2[Symbol],"Change")</f>
        <v>0.89999390000000001</v>
      </c>
      <c r="I13" s="6">
        <f>RTD("gartle.rtd",,"YahooFinanceSummary",Table2[Symbol],"ChangeInPercent")</f>
        <v>4.3837987999999998E-3</v>
      </c>
      <c r="J13" s="5">
        <f>RTD("gartle.rtd",,"YahooFinanceSummary",Table2[Symbol],"Open")</f>
        <v>206.65</v>
      </c>
      <c r="K13" s="5">
        <f>RTD("gartle.rtd",,"YahooFinanceSummary",Table2[Symbol],"High")</f>
        <v>208.05</v>
      </c>
      <c r="L13" s="5">
        <f>RTD("gartle.rtd",,"YahooFinanceSummary",Table2[Symbol],"Low")</f>
        <v>203.03</v>
      </c>
      <c r="M13" s="4">
        <f>RTD("gartle.rtd",,"YahooFinanceSummary",Table2[Symbol],"Volume")</f>
        <v>35042988</v>
      </c>
      <c r="N13" s="11">
        <f>RTD("gartle.rtd",,"YahooFinanceSummary",Table2[Symbol],"rtd_LastError")</f>
        <v>0</v>
      </c>
      <c r="O13" s="11" t="str">
        <f>RTD("gartle.rtd",,"YahooFinanceSummary",Table2[Symbol],"rtd_LastMessage")</f>
        <v/>
      </c>
      <c r="P13" s="3">
        <f>RTD("gartle.rtd",,"YahooFinanceSummary",Table2[Symbol],"rtd_LastUpdate")</f>
        <v>43246.758851678242</v>
      </c>
      <c r="Q13" s="2">
        <f>RTD("gartle.rtd",,"YahooFinanceSummary",Table2[Symbol],"rtd_LastUpdateDate")</f>
        <v>43246</v>
      </c>
      <c r="R13" s="1">
        <f>RTD("gartle.rtd",,"YahooFinanceSummary",Table2[Symbol],"rtd_LastUpdateTime")</f>
        <v>0.75885167824074073</v>
      </c>
    </row>
    <row r="14" spans="2:18" x14ac:dyDescent="0.25">
      <c r="B14" s="9" t="s">
        <v>27</v>
      </c>
      <c r="C14" s="3">
        <f>RTD("gartle.rtd",,"YahooFinanceSummary",Table2[Symbol],"LastTradeDateTime")</f>
        <v>43245.693761574075</v>
      </c>
      <c r="D14" s="2">
        <f>RTD("gartle.rtd",,"YahooFinanceSummary",Table2[Symbol],"LastTradeDate")</f>
        <v>43245</v>
      </c>
      <c r="E14" s="1">
        <f>RTD("gartle.rtd",,"YahooFinanceSummary",Table2[Symbol],"LastTradeTime")</f>
        <v>0.69376157407407413</v>
      </c>
      <c r="F14" s="10">
        <f>RTD("gartle.rtd",,"YahooFinanceSummary",Table2[Symbol],"Last:tick")</f>
        <v>0</v>
      </c>
      <c r="G14" s="5">
        <f>RTD("gartle.rtd",,"YahooFinanceSummary",Table2[Symbol],"Last")</f>
        <v>1695.2</v>
      </c>
      <c r="H14" s="7">
        <f>RTD("gartle.rtd",,"YahooFinanceSummary",Table2[Symbol],"Change")</f>
        <v>-18.800049000000001</v>
      </c>
      <c r="I14" s="6">
        <f>RTD("gartle.rtd",,"YahooFinanceSummary",Table2[Symbol],"ChangeInPercent")</f>
        <v>-1.0968522999999999E-2</v>
      </c>
      <c r="J14" s="5">
        <f>RTD("gartle.rtd",,"YahooFinanceSummary",Table2[Symbol],"Open")</f>
        <v>1720</v>
      </c>
      <c r="K14" s="5">
        <f>RTD("gartle.rtd",,"YahooFinanceSummary",Table2[Symbol],"High")</f>
        <v>1720</v>
      </c>
      <c r="L14" s="5">
        <f>RTD("gartle.rtd",,"YahooFinanceSummary",Table2[Symbol],"Low")</f>
        <v>1682</v>
      </c>
      <c r="M14" s="4">
        <f>RTD("gartle.rtd",,"YahooFinanceSummary",Table2[Symbol],"Volume")</f>
        <v>6785196</v>
      </c>
      <c r="N14" s="11">
        <f>RTD("gartle.rtd",,"YahooFinanceSummary",Table2[Symbol],"rtd_LastError")</f>
        <v>0</v>
      </c>
      <c r="O14" s="11" t="str">
        <f>RTD("gartle.rtd",,"YahooFinanceSummary",Table2[Symbol],"rtd_LastMessage")</f>
        <v/>
      </c>
      <c r="P14" s="3">
        <f>RTD("gartle.rtd",,"YahooFinanceSummary",Table2[Symbol],"rtd_LastUpdate")</f>
        <v>43246.758893206017</v>
      </c>
      <c r="Q14" s="2">
        <f>RTD("gartle.rtd",,"YahooFinanceSummary",Table2[Symbol],"rtd_LastUpdateDate")</f>
        <v>43246</v>
      </c>
      <c r="R14" s="1">
        <f>RTD("gartle.rtd",,"YahooFinanceSummary",Table2[Symbol],"rtd_LastUpdateTime")</f>
        <v>0.75889320601851851</v>
      </c>
    </row>
    <row r="15" spans="2:18" x14ac:dyDescent="0.25">
      <c r="B15" s="9" t="s">
        <v>28</v>
      </c>
      <c r="C15" s="3">
        <f>RTD("gartle.rtd",,"YahooFinanceSummary",Table2[Symbol],"LastTradeDateTime")</f>
        <v>43245.694062499999</v>
      </c>
      <c r="D15" s="2">
        <f>RTD("gartle.rtd",,"YahooFinanceSummary",Table2[Symbol],"LastTradeDate")</f>
        <v>43245</v>
      </c>
      <c r="E15" s="1">
        <f>RTD("gartle.rtd",,"YahooFinanceSummary",Table2[Symbol],"LastTradeTime")</f>
        <v>0.69406250000000003</v>
      </c>
      <c r="F15" s="10">
        <f>RTD("gartle.rtd",,"YahooFinanceSummary",Table2[Symbol],"Last:tick")</f>
        <v>0</v>
      </c>
      <c r="G15" s="5">
        <f>RTD("gartle.rtd",,"YahooFinanceSummary",Table2[Symbol],"Last")</f>
        <v>4263.5</v>
      </c>
      <c r="H15" s="7">
        <f>RTD("gartle.rtd",,"YahooFinanceSummary",Table2[Symbol],"Change")</f>
        <v>21.5</v>
      </c>
      <c r="I15" s="6">
        <f>RTD("gartle.rtd",,"YahooFinanceSummary",Table2[Symbol],"ChangeInPercent")</f>
        <v>5.0683639999999997E-3</v>
      </c>
      <c r="J15" s="5">
        <f>RTD("gartle.rtd",,"YahooFinanceSummary",Table2[Symbol],"Open")</f>
        <v>4270</v>
      </c>
      <c r="K15" s="5">
        <f>RTD("gartle.rtd",,"YahooFinanceSummary",Table2[Symbol],"High")</f>
        <v>4278</v>
      </c>
      <c r="L15" s="5">
        <f>RTD("gartle.rtd",,"YahooFinanceSummary",Table2[Symbol],"Low")</f>
        <v>4218</v>
      </c>
      <c r="M15" s="4">
        <f>RTD("gartle.rtd",,"YahooFinanceSummary",Table2[Symbol],"Volume")</f>
        <v>3107258</v>
      </c>
      <c r="N15" s="11">
        <f>RTD("gartle.rtd",,"YahooFinanceSummary",Table2[Symbol],"rtd_LastError")</f>
        <v>0</v>
      </c>
      <c r="O15" s="11" t="str">
        <f>RTD("gartle.rtd",,"YahooFinanceSummary",Table2[Symbol],"rtd_LastMessage")</f>
        <v/>
      </c>
      <c r="P15" s="3">
        <f>RTD("gartle.rtd",,"YahooFinanceSummary",Table2[Symbol],"rtd_LastUpdate")</f>
        <v>43246.758908101852</v>
      </c>
      <c r="Q15" s="2">
        <f>RTD("gartle.rtd",,"YahooFinanceSummary",Table2[Symbol],"rtd_LastUpdateDate")</f>
        <v>43246</v>
      </c>
      <c r="R15" s="1">
        <f>RTD("gartle.rtd",,"YahooFinanceSummary",Table2[Symbol],"rtd_LastUpdateTime")</f>
        <v>0.75890810185185187</v>
      </c>
    </row>
    <row r="16" spans="2:18" x14ac:dyDescent="0.25">
      <c r="B16" s="9" t="s">
        <v>29</v>
      </c>
      <c r="C16" s="3">
        <f>RTD("gartle.rtd",,"YahooFinanceSummary",Table2[Symbol],"LastTradeDateTime")</f>
        <v>43245.674224537041</v>
      </c>
      <c r="D16" s="2">
        <f>RTD("gartle.rtd",,"YahooFinanceSummary",Table2[Symbol],"LastTradeDate")</f>
        <v>43245</v>
      </c>
      <c r="E16" s="1">
        <f>RTD("gartle.rtd",,"YahooFinanceSummary",Table2[Symbol],"LastTradeTime")</f>
        <v>0.674224537037037</v>
      </c>
      <c r="F16" s="10">
        <f>RTD("gartle.rtd",,"YahooFinanceSummary",Table2[Symbol],"Last:tick")</f>
        <v>0</v>
      </c>
      <c r="G16" s="5">
        <f>RTD("gartle.rtd",,"YahooFinanceSummary",Table2[Symbol],"Last")</f>
        <v>33.07</v>
      </c>
      <c r="H16" s="7">
        <f>RTD("gartle.rtd",,"YahooFinanceSummary",Table2[Symbol],"Change")</f>
        <v>-0.84000014999999995</v>
      </c>
      <c r="I16" s="6">
        <f>RTD("gartle.rtd",,"YahooFinanceSummary",Table2[Symbol],"ChangeInPercent")</f>
        <v>-2.4771457E-2</v>
      </c>
      <c r="J16" s="5">
        <f>RTD("gartle.rtd",,"YahooFinanceSummary",Table2[Symbol],"Open")</f>
        <v>33.549999999999997</v>
      </c>
      <c r="K16" s="5">
        <f>RTD("gartle.rtd",,"YahooFinanceSummary",Table2[Symbol],"High")</f>
        <v>33.61</v>
      </c>
      <c r="L16" s="5">
        <f>RTD("gartle.rtd",,"YahooFinanceSummary",Table2[Symbol],"Low")</f>
        <v>32.96</v>
      </c>
      <c r="M16" s="4">
        <f>RTD("gartle.rtd",,"YahooFinanceSummary",Table2[Symbol],"Volume")</f>
        <v>13706940</v>
      </c>
      <c r="N16" s="11">
        <f>RTD("gartle.rtd",,"YahooFinanceSummary",Table2[Symbol],"rtd_LastError")</f>
        <v>0</v>
      </c>
      <c r="O16" s="11" t="str">
        <f>RTD("gartle.rtd",,"YahooFinanceSummary",Table2[Symbol],"rtd_LastMessage")</f>
        <v/>
      </c>
      <c r="P16" s="3">
        <f>RTD("gartle.rtd",,"YahooFinanceSummary",Table2[Symbol],"rtd_LastUpdate")</f>
        <v>43246.758878854169</v>
      </c>
      <c r="Q16" s="2">
        <f>RTD("gartle.rtd",,"YahooFinanceSummary",Table2[Symbol],"rtd_LastUpdateDate")</f>
        <v>43246</v>
      </c>
      <c r="R16" s="1">
        <f>RTD("gartle.rtd",,"YahooFinanceSummary",Table2[Symbol],"rtd_LastUpdateTime")</f>
        <v>0.75887885416666667</v>
      </c>
    </row>
    <row r="17" spans="2:18" x14ac:dyDescent="0.25">
      <c r="B17" s="9" t="s">
        <v>30</v>
      </c>
      <c r="C17" s="3">
        <f>RTD("gartle.rtd",,"YahooFinanceSummary",Table2[Symbol],"LastTradeDateTime")</f>
        <v>43245.674293981479</v>
      </c>
      <c r="D17" s="2">
        <f>RTD("gartle.rtd",,"YahooFinanceSummary",Table2[Symbol],"LastTradeDate")</f>
        <v>43245</v>
      </c>
      <c r="E17" s="1">
        <f>RTD("gartle.rtd",,"YahooFinanceSummary",Table2[Symbol],"LastTradeTime")</f>
        <v>0.67429398148148145</v>
      </c>
      <c r="F17" s="10">
        <f>RTD("gartle.rtd",,"YahooFinanceSummary",Table2[Symbol],"Last:tick")</f>
        <v>0</v>
      </c>
      <c r="G17" s="5">
        <f>RTD("gartle.rtd",,"YahooFinanceSummary",Table2[Symbol],"Last")</f>
        <v>83.17</v>
      </c>
      <c r="H17" s="7">
        <f>RTD("gartle.rtd",,"YahooFinanceSummary",Table2[Symbol],"Change")</f>
        <v>-0.74000549999999998</v>
      </c>
      <c r="I17" s="6">
        <f>RTD("gartle.rtd",,"YahooFinanceSummary",Table2[Symbol],"ChangeInPercent")</f>
        <v>-8.8190379999999995E-3</v>
      </c>
      <c r="J17" s="5">
        <f>RTD("gartle.rtd",,"YahooFinanceSummary",Table2[Symbol],"Open")</f>
        <v>83.21</v>
      </c>
      <c r="K17" s="5">
        <f>RTD("gartle.rtd",,"YahooFinanceSummary",Table2[Symbol],"High")</f>
        <v>83.74</v>
      </c>
      <c r="L17" s="5">
        <f>RTD("gartle.rtd",,"YahooFinanceSummary",Table2[Symbol],"Low")</f>
        <v>82.9</v>
      </c>
      <c r="M17" s="4">
        <f>RTD("gartle.rtd",,"YahooFinanceSummary",Table2[Symbol],"Volume")</f>
        <v>4025351</v>
      </c>
      <c r="N17" s="11">
        <f>RTD("gartle.rtd",,"YahooFinanceSummary",Table2[Symbol],"rtd_LastError")</f>
        <v>0</v>
      </c>
      <c r="O17" s="11" t="str">
        <f>RTD("gartle.rtd",,"YahooFinanceSummary",Table2[Symbol],"rtd_LastMessage")</f>
        <v/>
      </c>
      <c r="P17" s="3">
        <f>RTD("gartle.rtd",,"YahooFinanceSummary",Table2[Symbol],"rtd_LastUpdate")</f>
        <v>43246.758900567133</v>
      </c>
      <c r="Q17" s="2">
        <f>RTD("gartle.rtd",,"YahooFinanceSummary",Table2[Symbol],"rtd_LastUpdateDate")</f>
        <v>43246</v>
      </c>
      <c r="R17" s="1">
        <f>RTD("gartle.rtd",,"YahooFinanceSummary",Table2[Symbol],"rtd_LastUpdateTime")</f>
        <v>0.75890056712962961</v>
      </c>
    </row>
    <row r="18" spans="2:18" x14ac:dyDescent="0.25">
      <c r="B18" s="9" t="s">
        <v>31</v>
      </c>
      <c r="C18" s="3">
        <f>RTD("gartle.rtd",,"YahooFinanceSummary",Table2[Symbol],"LastTradeDateTime")</f>
        <v>43245.739571759259</v>
      </c>
      <c r="D18" s="2">
        <f>RTD("gartle.rtd",,"YahooFinanceSummary",Table2[Symbol],"LastTradeDate")</f>
        <v>43245</v>
      </c>
      <c r="E18" s="1">
        <f>RTD("gartle.rtd",,"YahooFinanceSummary",Table2[Symbol],"LastTradeTime")</f>
        <v>0.73957175925925922</v>
      </c>
      <c r="F18" s="10">
        <f>RTD("gartle.rtd",,"YahooFinanceSummary",Table2[Symbol],"Last:tick")</f>
        <v>0</v>
      </c>
      <c r="G18" s="5">
        <f>RTD("gartle.rtd",,"YahooFinanceSummary",Table2[Symbol],"Last")</f>
        <v>12938.01</v>
      </c>
      <c r="H18" s="7">
        <f>RTD("gartle.rtd",,"YahooFinanceSummary",Table2[Symbol],"Change")</f>
        <v>82.919920000000005</v>
      </c>
      <c r="I18" s="6">
        <f>RTD("gartle.rtd",,"YahooFinanceSummary",Table2[Symbol],"ChangeInPercent")</f>
        <v>6.4503573999999996E-3</v>
      </c>
      <c r="J18" s="5">
        <f>RTD("gartle.rtd",,"YahooFinanceSummary",Table2[Symbol],"Open")</f>
        <v>12917.15</v>
      </c>
      <c r="K18" s="5">
        <f>RTD("gartle.rtd",,"YahooFinanceSummary",Table2[Symbol],"High")</f>
        <v>13002.47</v>
      </c>
      <c r="L18" s="5">
        <f>RTD("gartle.rtd",,"YahooFinanceSummary",Table2[Symbol],"Low")</f>
        <v>12852.17</v>
      </c>
      <c r="M18" s="4">
        <f>RTD("gartle.rtd",,"YahooFinanceSummary",Table2[Symbol],"Volume")</f>
        <v>0</v>
      </c>
      <c r="N18" s="11">
        <f>RTD("gartle.rtd",,"YahooFinanceSummary",Table2[Symbol],"rtd_LastError")</f>
        <v>0</v>
      </c>
      <c r="O18" s="11" t="str">
        <f>RTD("gartle.rtd",,"YahooFinanceSummary",Table2[Symbol],"rtd_LastMessage")</f>
        <v/>
      </c>
      <c r="P18" s="3">
        <f>RTD("gartle.rtd",,"YahooFinanceSummary",Table2[Symbol],"rtd_LastUpdate")</f>
        <v>43246.7588583912</v>
      </c>
      <c r="Q18" s="2">
        <f>RTD("gartle.rtd",,"YahooFinanceSummary",Table2[Symbol],"rtd_LastUpdateDate")</f>
        <v>43246</v>
      </c>
      <c r="R18" s="1">
        <f>RTD("gartle.rtd",,"YahooFinanceSummary",Table2[Symbol],"rtd_LastUpdateTime")</f>
        <v>0.75885839120370369</v>
      </c>
    </row>
    <row r="19" spans="2:18" x14ac:dyDescent="0.25">
      <c r="B19" s="9" t="s">
        <v>32</v>
      </c>
      <c r="C19" s="3">
        <f>RTD("gartle.rtd",,"YahooFinanceSummary",Table2[Symbol],"LastTradeDateTime")</f>
        <v>43245.732974537037</v>
      </c>
      <c r="D19" s="2">
        <f>RTD("gartle.rtd",,"YahooFinanceSummary",Table2[Symbol],"LastTradeDate")</f>
        <v>43245</v>
      </c>
      <c r="E19" s="1">
        <f>RTD("gartle.rtd",,"YahooFinanceSummary",Table2[Symbol],"LastTradeTime")</f>
        <v>0.73297453703703708</v>
      </c>
      <c r="F19" s="10">
        <f>RTD("gartle.rtd",,"YahooFinanceSummary",Table2[Symbol],"Last:tick")</f>
        <v>0</v>
      </c>
      <c r="G19" s="5">
        <f>RTD("gartle.rtd",,"YahooFinanceSummary",Table2[Symbol],"Last")</f>
        <v>9.5630000000000006</v>
      </c>
      <c r="H19" s="7">
        <f>RTD("gartle.rtd",,"YahooFinanceSummary",Table2[Symbol],"Change")</f>
        <v>6.7999840000000006E-2</v>
      </c>
      <c r="I19" s="6">
        <f>RTD("gartle.rtd",,"YahooFinanceSummary",Table2[Symbol],"ChangeInPercent")</f>
        <v>7.1616470000000002E-3</v>
      </c>
      <c r="J19" s="5">
        <f>RTD("gartle.rtd",,"YahooFinanceSummary",Table2[Symbol],"Open")</f>
        <v>9.57</v>
      </c>
      <c r="K19" s="5">
        <f>RTD("gartle.rtd",,"YahooFinanceSummary",Table2[Symbol],"High")</f>
        <v>9.6839999999999993</v>
      </c>
      <c r="L19" s="5">
        <f>RTD("gartle.rtd",,"YahooFinanceSummary",Table2[Symbol],"Low")</f>
        <v>9.4220000000000006</v>
      </c>
      <c r="M19" s="4">
        <f>RTD("gartle.rtd",,"YahooFinanceSummary",Table2[Symbol],"Volume")</f>
        <v>14683011</v>
      </c>
      <c r="N19" s="11">
        <f>RTD("gartle.rtd",,"YahooFinanceSummary",Table2[Symbol],"rtd_LastError")</f>
        <v>0</v>
      </c>
      <c r="O19" s="11" t="str">
        <f>RTD("gartle.rtd",,"YahooFinanceSummary",Table2[Symbol],"rtd_LastMessage")</f>
        <v/>
      </c>
      <c r="P19" s="3">
        <f>RTD("gartle.rtd",,"YahooFinanceSummary",Table2[Symbol],"rtd_LastUpdate")</f>
        <v>43246.75888577546</v>
      </c>
      <c r="Q19" s="2">
        <f>RTD("gartle.rtd",,"YahooFinanceSummary",Table2[Symbol],"rtd_LastUpdateDate")</f>
        <v>43246</v>
      </c>
      <c r="R19" s="1">
        <f>RTD("gartle.rtd",,"YahooFinanceSummary",Table2[Symbol],"rtd_LastUpdateTime")</f>
        <v>0.75888577546296299</v>
      </c>
    </row>
    <row r="20" spans="2:18" x14ac:dyDescent="0.25">
      <c r="B20" s="9" t="s">
        <v>33</v>
      </c>
      <c r="C20" s="3">
        <f>RTD("gartle.rtd",,"YahooFinanceSummary",Table2[Symbol],"LastTradeDateTime")</f>
        <v>43245.732824074075</v>
      </c>
      <c r="D20" s="2">
        <f>RTD("gartle.rtd",,"YahooFinanceSummary",Table2[Symbol],"LastTradeDate")</f>
        <v>43245</v>
      </c>
      <c r="E20" s="1">
        <f>RTD("gartle.rtd",,"YahooFinanceSummary",Table2[Symbol],"LastTradeTime")</f>
        <v>0.73282407407407413</v>
      </c>
      <c r="F20" s="10">
        <f>RTD("gartle.rtd",,"YahooFinanceSummary",Table2[Symbol],"Last:tick")</f>
        <v>0</v>
      </c>
      <c r="G20" s="5">
        <f>RTD("gartle.rtd",,"YahooFinanceSummary",Table2[Symbol],"Last")</f>
        <v>9.1660000000000004</v>
      </c>
      <c r="H20" s="7">
        <f>RTD("gartle.rtd",,"YahooFinanceSummary",Table2[Symbol],"Change")</f>
        <v>-2.3999214000000001E-2</v>
      </c>
      <c r="I20" s="6">
        <f>RTD("gartle.rtd",,"YahooFinanceSummary",Table2[Symbol],"ChangeInPercent")</f>
        <v>-2.6114490000000001E-3</v>
      </c>
      <c r="J20" s="5">
        <f>RTD("gartle.rtd",,"YahooFinanceSummary",Table2[Symbol],"Open")</f>
        <v>9.2289999999999992</v>
      </c>
      <c r="K20" s="5">
        <f>RTD("gartle.rtd",,"YahooFinanceSummary",Table2[Symbol],"High")</f>
        <v>9.2789999999999999</v>
      </c>
      <c r="L20" s="5">
        <f>RTD("gartle.rtd",,"YahooFinanceSummary",Table2[Symbol],"Low")</f>
        <v>9.0500000000000007</v>
      </c>
      <c r="M20" s="4">
        <f>RTD("gartle.rtd",,"YahooFinanceSummary",Table2[Symbol],"Volume")</f>
        <v>13201947</v>
      </c>
      <c r="N20" s="11">
        <f>RTD("gartle.rtd",,"YahooFinanceSummary",Table2[Symbol],"rtd_LastError")</f>
        <v>0</v>
      </c>
      <c r="O20" s="11" t="str">
        <f>RTD("gartle.rtd",,"YahooFinanceSummary",Table2[Symbol],"rtd_LastMessage")</f>
        <v/>
      </c>
      <c r="P20" s="3">
        <f>RTD("gartle.rtd",,"YahooFinanceSummary",Table2[Symbol],"rtd_LastUpdate")</f>
        <v>43246.758915682869</v>
      </c>
      <c r="Q20" s="2">
        <f>RTD("gartle.rtd",,"YahooFinanceSummary",Table2[Symbol],"rtd_LastUpdateDate")</f>
        <v>43246</v>
      </c>
      <c r="R20" s="1">
        <f>RTD("gartle.rtd",,"YahooFinanceSummary",Table2[Symbol],"rtd_LastUpdateTime")</f>
        <v>0.75891568287037037</v>
      </c>
    </row>
    <row r="21" spans="2:18" x14ac:dyDescent="0.25">
      <c r="B21" s="9" t="s">
        <v>34</v>
      </c>
      <c r="C21" s="3">
        <f>RTD("gartle.rtd",,"YahooFinanceSummary",Table2[Symbol],"LastTradeDateTime")</f>
        <v>43245.732673611114</v>
      </c>
      <c r="D21" s="2">
        <f>RTD("gartle.rtd",,"YahooFinanceSummary",Table2[Symbol],"LastTradeDate")</f>
        <v>43245</v>
      </c>
      <c r="E21" s="1">
        <f>RTD("gartle.rtd",,"YahooFinanceSummary",Table2[Symbol],"LastTradeTime")</f>
        <v>0.73267361111111107</v>
      </c>
      <c r="F21" s="10">
        <f>RTD("gartle.rtd",,"YahooFinanceSummary",Table2[Symbol],"Last:tick")</f>
        <v>0</v>
      </c>
      <c r="G21" s="5">
        <f>RTD("gartle.rtd",,"YahooFinanceSummary",Table2[Symbol],"Last")</f>
        <v>12.66</v>
      </c>
      <c r="H21" s="7">
        <f>RTD("gartle.rtd",,"YahooFinanceSummary",Table2[Symbol],"Change")</f>
        <v>-0.125</v>
      </c>
      <c r="I21" s="6">
        <f>RTD("gartle.rtd",,"YahooFinanceSummary",Table2[Symbol],"ChangeInPercent")</f>
        <v>-9.7770829999999989E-3</v>
      </c>
      <c r="J21" s="5">
        <f>RTD("gartle.rtd",,"YahooFinanceSummary",Table2[Symbol],"Open")</f>
        <v>12.8</v>
      </c>
      <c r="K21" s="5">
        <f>RTD("gartle.rtd",,"YahooFinanceSummary",Table2[Symbol],"High")</f>
        <v>12.824999999999999</v>
      </c>
      <c r="L21" s="5">
        <f>RTD("gartle.rtd",,"YahooFinanceSummary",Table2[Symbol],"Low")</f>
        <v>12.54</v>
      </c>
      <c r="M21" s="4">
        <f>RTD("gartle.rtd",,"YahooFinanceSummary",Table2[Symbol],"Volume")</f>
        <v>9150669</v>
      </c>
      <c r="N21" s="11">
        <f>RTD("gartle.rtd",,"YahooFinanceSummary",Table2[Symbol],"rtd_LastError")</f>
        <v>0</v>
      </c>
      <c r="O21" s="11" t="str">
        <f>RTD("gartle.rtd",,"YahooFinanceSummary",Table2[Symbol],"rtd_LastMessage")</f>
        <v/>
      </c>
      <c r="P21" s="3">
        <f>RTD("gartle.rtd",,"YahooFinanceSummary",Table2[Symbol],"rtd_LastUpdate")</f>
        <v>43246.758809328705</v>
      </c>
      <c r="Q21" s="2">
        <f>RTD("gartle.rtd",,"YahooFinanceSummary",Table2[Symbol],"rtd_LastUpdateDate")</f>
        <v>43246</v>
      </c>
      <c r="R21" s="1">
        <f>RTD("gartle.rtd",,"YahooFinanceSummary",Table2[Symbol],"rtd_LastUpdateTime")</f>
        <v>0.75880932870370366</v>
      </c>
    </row>
    <row r="22" spans="2:18" x14ac:dyDescent="0.25">
      <c r="B22" s="9" t="s">
        <v>35</v>
      </c>
      <c r="C22" s="3">
        <f>RTD("gartle.rtd",,"YahooFinanceSummary",Table2[Symbol],"LastTradeDateTime")</f>
        <v>43245.732673611114</v>
      </c>
      <c r="D22" s="2">
        <f>RTD("gartle.rtd",,"YahooFinanceSummary",Table2[Symbol],"LastTradeDate")</f>
        <v>43245</v>
      </c>
      <c r="E22" s="1">
        <f>RTD("gartle.rtd",,"YahooFinanceSummary",Table2[Symbol],"LastTradeTime")</f>
        <v>0.73267361111111107</v>
      </c>
      <c r="F22" s="10">
        <f>RTD("gartle.rtd",,"YahooFinanceSummary",Table2[Symbol],"Last:tick")</f>
        <v>0</v>
      </c>
      <c r="G22" s="5">
        <f>RTD("gartle.rtd",,"YahooFinanceSummary",Table2[Symbol],"Last")</f>
        <v>60.54</v>
      </c>
      <c r="H22" s="7">
        <f>RTD("gartle.rtd",,"YahooFinanceSummary",Table2[Symbol],"Change")</f>
        <v>-0.70000076</v>
      </c>
      <c r="I22" s="6">
        <f>RTD("gartle.rtd",,"YahooFinanceSummary",Table2[Symbol],"ChangeInPercent")</f>
        <v>-1.1430450000000002E-2</v>
      </c>
      <c r="J22" s="5">
        <f>RTD("gartle.rtd",,"YahooFinanceSummary",Table2[Symbol],"Open")</f>
        <v>61.52</v>
      </c>
      <c r="K22" s="5">
        <f>RTD("gartle.rtd",,"YahooFinanceSummary",Table2[Symbol],"High")</f>
        <v>61.57</v>
      </c>
      <c r="L22" s="5">
        <f>RTD("gartle.rtd",,"YahooFinanceSummary",Table2[Symbol],"Low")</f>
        <v>59.81</v>
      </c>
      <c r="M22" s="4">
        <f>RTD("gartle.rtd",,"YahooFinanceSummary",Table2[Symbol],"Volume")</f>
        <v>5661706</v>
      </c>
      <c r="N22" s="11">
        <f>RTD("gartle.rtd",,"YahooFinanceSummary",Table2[Symbol],"rtd_LastError")</f>
        <v>0</v>
      </c>
      <c r="O22" s="11" t="str">
        <f>RTD("gartle.rtd",,"YahooFinanceSummary",Table2[Symbol],"rtd_LastMessage")</f>
        <v/>
      </c>
      <c r="P22" s="3">
        <f>RTD("gartle.rtd",,"YahooFinanceSummary",Table2[Symbol],"rtd_LastUpdate")</f>
        <v>43246.758872060185</v>
      </c>
      <c r="Q22" s="2">
        <f>RTD("gartle.rtd",,"YahooFinanceSummary",Table2[Symbol],"rtd_LastUpdateDate")</f>
        <v>43246</v>
      </c>
      <c r="R22" s="1">
        <f>RTD("gartle.rtd",,"YahooFinanceSummary",Table2[Symbol],"rtd_LastUpdateTime")</f>
        <v>0.75887206018518516</v>
      </c>
    </row>
    <row r="23" spans="2:18" x14ac:dyDescent="0.25">
      <c r="B23" s="9" t="s">
        <v>36</v>
      </c>
      <c r="C23" s="3">
        <f>RTD("gartle.rtd",,"YahooFinanceSummary",Table2[Symbol],"LastTradeDateTime")</f>
        <v>43245.735069444447</v>
      </c>
      <c r="D23" s="2">
        <f>RTD("gartle.rtd",,"YahooFinanceSummary",Table2[Symbol],"LastTradeDate")</f>
        <v>43245</v>
      </c>
      <c r="E23" s="1">
        <f>RTD("gartle.rtd",,"YahooFinanceSummary",Table2[Symbol],"LastTradeTime")</f>
        <v>0.73506944444444444</v>
      </c>
      <c r="F23" s="10">
        <f>RTD("gartle.rtd",,"YahooFinanceSummary",Table2[Symbol],"Last:tick")</f>
        <v>0</v>
      </c>
      <c r="G23" s="5">
        <f>RTD("gartle.rtd",,"YahooFinanceSummary",Table2[Symbol],"Last")</f>
        <v>51.06</v>
      </c>
      <c r="H23" s="7">
        <f>RTD("gartle.rtd",,"YahooFinanceSummary",Table2[Symbol],"Change")</f>
        <v>-0.75</v>
      </c>
      <c r="I23" s="6">
        <f>RTD("gartle.rtd",,"YahooFinanceSummary",Table2[Symbol],"ChangeInPercent")</f>
        <v>-1.4475969E-2</v>
      </c>
      <c r="J23" s="5">
        <f>RTD("gartle.rtd",,"YahooFinanceSummary",Table2[Symbol],"Open")</f>
        <v>51.82</v>
      </c>
      <c r="K23" s="5">
        <f>RTD("gartle.rtd",,"YahooFinanceSummary",Table2[Symbol],"High")</f>
        <v>52.16</v>
      </c>
      <c r="L23" s="5">
        <f>RTD("gartle.rtd",,"YahooFinanceSummary",Table2[Symbol],"Low")</f>
        <v>50.89</v>
      </c>
      <c r="M23" s="4">
        <f>RTD("gartle.rtd",,"YahooFinanceSummary",Table2[Symbol],"Volume")</f>
        <v>7037082</v>
      </c>
      <c r="N23" s="11">
        <f>RTD("gartle.rtd",,"YahooFinanceSummary",Table2[Symbol],"rtd_LastError")</f>
        <v>0</v>
      </c>
      <c r="O23" s="11" t="str">
        <f>RTD("gartle.rtd",,"YahooFinanceSummary",Table2[Symbol],"rtd_LastMessage")</f>
        <v/>
      </c>
      <c r="P23" s="3">
        <f>RTD("gartle.rtd",,"YahooFinanceSummary",Table2[Symbol],"rtd_LastUpdate")</f>
        <v>43246.758865266202</v>
      </c>
      <c r="Q23" s="2">
        <f>RTD("gartle.rtd",,"YahooFinanceSummary",Table2[Symbol],"rtd_LastUpdateDate")</f>
        <v>43246</v>
      </c>
      <c r="R23" s="1">
        <f>RTD("gartle.rtd",,"YahooFinanceSummary",Table2[Symbol],"rtd_LastUpdateTime")</f>
        <v>0.75886526620370376</v>
      </c>
    </row>
  </sheetData>
  <conditionalFormatting sqref="G4:G23">
    <cfRule type="expression" dxfId="20" priority="3">
      <formula>$F4&lt;0</formula>
    </cfRule>
    <cfRule type="expression" dxfId="19" priority="4">
      <formula>$F4&gt;0</formula>
    </cfRule>
  </conditionalFormatting>
  <conditionalFormatting sqref="B4:B23">
    <cfRule type="expression" dxfId="18" priority="1">
      <formula>$H4&lt;0</formula>
    </cfRule>
    <cfRule type="expression" dxfId="17" priority="2">
      <formula>$H4&gt;0</formula>
    </cfRule>
  </conditionalFormatting>
  <conditionalFormatting sqref="F4:F23">
    <cfRule type="iconSet" priority="36">
      <iconSet iconSet="3Arrows" showValue="0">
        <cfvo type="percent" val="0"/>
        <cfvo type="num" val="0"/>
        <cfvo type="num" val="1"/>
      </iconSet>
    </cfRule>
  </conditionalFormatting>
  <conditionalFormatting sqref="M4:M23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23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51181102362204722" top="0.55118110236220474" bottom="0.74803149606299213" header="0.31496062992125984" footer="0.31496062992125984"/>
  <pageSetup scale="9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F63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32.28515625" customWidth="1"/>
    <col min="3" max="3" width="22.28515625" customWidth="1"/>
  </cols>
  <sheetData>
    <row r="1" spans="2:3" x14ac:dyDescent="0.25">
      <c r="B1" s="12" t="s">
        <v>0</v>
      </c>
      <c r="C1" s="13" t="s">
        <v>37</v>
      </c>
    </row>
    <row r="2" spans="2:3" x14ac:dyDescent="0.25">
      <c r="C2" s="14" t="s">
        <v>38</v>
      </c>
    </row>
    <row r="3" spans="2:3" ht="15.75" x14ac:dyDescent="0.25">
      <c r="B3" s="15" t="s">
        <v>39</v>
      </c>
      <c r="C3" s="16"/>
    </row>
    <row r="4" spans="2:3" x14ac:dyDescent="0.25">
      <c r="B4" s="17" t="s">
        <v>40</v>
      </c>
      <c r="C4" s="18" t="s">
        <v>37</v>
      </c>
    </row>
    <row r="5" spans="2:3" x14ac:dyDescent="0.25">
      <c r="B5" s="19" t="s">
        <v>41</v>
      </c>
      <c r="C5" s="32"/>
    </row>
    <row r="6" spans="2:3" x14ac:dyDescent="0.25">
      <c r="B6" s="20" t="s">
        <v>17</v>
      </c>
      <c r="C6" s="21" t="str">
        <f>IFERROR(RTD("gartle.rtd",,C$1,$B$1,$B6),"-")</f>
        <v>AAPL</v>
      </c>
    </row>
    <row r="7" spans="2:3" x14ac:dyDescent="0.25">
      <c r="B7" s="22" t="s">
        <v>42</v>
      </c>
      <c r="C7" s="23" t="str">
        <f>IFERROR(RTD("gartle.rtd",,C$1,$B$1,$B7),"-")</f>
        <v>Apple Inc.</v>
      </c>
    </row>
    <row r="8" spans="2:3" x14ac:dyDescent="0.25">
      <c r="B8" s="22" t="s">
        <v>44</v>
      </c>
      <c r="C8" s="23" t="str">
        <f>IFERROR(RTD("gartle.rtd",,C$1,$B$1,$B8),"-")</f>
        <v>NMS</v>
      </c>
    </row>
    <row r="9" spans="2:3" x14ac:dyDescent="0.25">
      <c r="B9" s="22" t="s">
        <v>45</v>
      </c>
      <c r="C9" s="23" t="str">
        <f>IFERROR(RTD("gartle.rtd",,C$1,$B$1,$B9),"-")</f>
        <v>-</v>
      </c>
    </row>
    <row r="10" spans="2:3" x14ac:dyDescent="0.25">
      <c r="B10" s="19" t="s">
        <v>46</v>
      </c>
      <c r="C10" s="32"/>
    </row>
    <row r="11" spans="2:3" x14ac:dyDescent="0.25">
      <c r="B11" s="22" t="s">
        <v>47</v>
      </c>
      <c r="C11" s="24">
        <f>IFERROR(RTD("gartle.rtd",,C$1,$B$1,$B11),"-")</f>
        <v>43245</v>
      </c>
    </row>
    <row r="12" spans="2:3" x14ac:dyDescent="0.25">
      <c r="B12" s="22" t="s">
        <v>48</v>
      </c>
      <c r="C12" s="25">
        <f>IFERROR(RTD("gartle.rtd",,C$1,$B$1,$B12),"-")</f>
        <v>0.66667824074074078</v>
      </c>
    </row>
    <row r="13" spans="2:3" x14ac:dyDescent="0.25">
      <c r="B13" s="22" t="s">
        <v>49</v>
      </c>
      <c r="C13" s="26">
        <f>IFERROR(RTD("gartle.rtd",,C$1,$B$1,$B13),"-")</f>
        <v>43245.666678240741</v>
      </c>
    </row>
    <row r="14" spans="2:3" x14ac:dyDescent="0.25">
      <c r="B14" s="22" t="s">
        <v>50</v>
      </c>
      <c r="C14" s="23">
        <f>IFERROR(RTD("gartle.rtd",,C$1,$B$1,$B14),"-")</f>
        <v>188.67</v>
      </c>
    </row>
    <row r="15" spans="2:3" x14ac:dyDescent="0.25">
      <c r="B15" s="22" t="s">
        <v>51</v>
      </c>
      <c r="C15" s="23">
        <f>IFERROR(RTD("gartle.rtd",,C$1,$B$1,$B15),"-")</f>
        <v>188.73</v>
      </c>
    </row>
    <row r="16" spans="2:3" x14ac:dyDescent="0.25">
      <c r="B16" s="22" t="s">
        <v>52</v>
      </c>
      <c r="C16" s="23">
        <f>IFERROR(RTD("gartle.rtd",,C$1,$B$1,$B16),"-")</f>
        <v>22</v>
      </c>
    </row>
    <row r="17" spans="2:3" x14ac:dyDescent="0.25">
      <c r="B17" s="22" t="s">
        <v>53</v>
      </c>
      <c r="C17" s="23">
        <f>IFERROR(RTD("gartle.rtd",,C$1,$B$1,$B17),"-")</f>
        <v>8</v>
      </c>
    </row>
    <row r="18" spans="2:3" x14ac:dyDescent="0.25">
      <c r="B18" s="22" t="s">
        <v>54</v>
      </c>
      <c r="C18" s="27" t="str">
        <f>IFERROR(RTD("gartle.rtd",,C$1,$B$1,$B18),"-")</f>
        <v>188.67x22</v>
      </c>
    </row>
    <row r="19" spans="2:3" x14ac:dyDescent="0.25">
      <c r="B19" s="22" t="s">
        <v>55</v>
      </c>
      <c r="C19" s="27" t="str">
        <f>IFERROR(RTD("gartle.rtd",,C$1,$B$1,$B19),"-")</f>
        <v>188.73x8</v>
      </c>
    </row>
    <row r="20" spans="2:3" x14ac:dyDescent="0.25">
      <c r="B20" s="22" t="s">
        <v>12</v>
      </c>
      <c r="C20" s="23">
        <f>IFERROR(RTD("gartle.rtd",,C$1,$B$1,$B20),"-")</f>
        <v>188.58</v>
      </c>
    </row>
    <row r="21" spans="2:3" x14ac:dyDescent="0.25">
      <c r="B21" s="22" t="s">
        <v>11</v>
      </c>
      <c r="C21" s="23">
        <f>IFERROR(RTD("gartle.rtd",,C$1,$B$1,$B21),"-")</f>
        <v>0.43000792999999998</v>
      </c>
    </row>
    <row r="22" spans="2:3" x14ac:dyDescent="0.25">
      <c r="B22" s="22" t="s">
        <v>56</v>
      </c>
      <c r="C22" s="28">
        <f>IFERROR(RTD("gartle.rtd",,C$1,$B$1,$B22),"-")</f>
        <v>2.2854527999999997E-3</v>
      </c>
    </row>
    <row r="23" spans="2:3" x14ac:dyDescent="0.25">
      <c r="B23" s="22" t="s">
        <v>9</v>
      </c>
      <c r="C23" s="23">
        <f>IFERROR(RTD("gartle.rtd",,C$1,$B$1,$B23),"-")</f>
        <v>188.23</v>
      </c>
    </row>
    <row r="24" spans="2:3" x14ac:dyDescent="0.25">
      <c r="B24" s="22" t="s">
        <v>8</v>
      </c>
      <c r="C24" s="23">
        <f>IFERROR(RTD("gartle.rtd",,C$1,$B$1,$B24),"-")</f>
        <v>189.65</v>
      </c>
    </row>
    <row r="25" spans="2:3" x14ac:dyDescent="0.25">
      <c r="B25" s="22" t="s">
        <v>7</v>
      </c>
      <c r="C25" s="23">
        <f>IFERROR(RTD("gartle.rtd",,C$1,$B$1,$B25),"-")</f>
        <v>187.65</v>
      </c>
    </row>
    <row r="26" spans="2:3" x14ac:dyDescent="0.25">
      <c r="B26" s="22" t="s">
        <v>6</v>
      </c>
      <c r="C26" s="29">
        <f>IFERROR(RTD("gartle.rtd",,C$1,$B$1,$B26),"-")</f>
        <v>15453212</v>
      </c>
    </row>
    <row r="27" spans="2:3" x14ac:dyDescent="0.25">
      <c r="B27" s="22" t="s">
        <v>57</v>
      </c>
      <c r="C27" s="23">
        <f>IFERROR(RTD("gartle.rtd",,C$1,$B$1,$B27),"-")</f>
        <v>188.15</v>
      </c>
    </row>
    <row r="28" spans="2:3" x14ac:dyDescent="0.25">
      <c r="B28" s="22" t="s">
        <v>58</v>
      </c>
      <c r="C28" s="27" t="str">
        <f>IFERROR(RTD("gartle.rtd",,C$1,$B$1,$B28),"-")</f>
        <v>187.65 - 189.65</v>
      </c>
    </row>
    <row r="29" spans="2:3" x14ac:dyDescent="0.25">
      <c r="B29" s="19" t="s">
        <v>59</v>
      </c>
      <c r="C29" s="32"/>
    </row>
    <row r="30" spans="2:3" x14ac:dyDescent="0.25">
      <c r="B30" s="22" t="s">
        <v>60</v>
      </c>
      <c r="C30" s="24" t="str">
        <f>IFERROR(RTD("gartle.rtd",,C$1,$B$1,$B30),"-")</f>
        <v>-</v>
      </c>
    </row>
    <row r="31" spans="2:3" x14ac:dyDescent="0.25">
      <c r="B31" s="22" t="s">
        <v>61</v>
      </c>
      <c r="C31" s="25" t="str">
        <f>IFERROR(RTD("gartle.rtd",,C$1,$B$1,$B31),"-")</f>
        <v>-</v>
      </c>
    </row>
    <row r="32" spans="2:3" x14ac:dyDescent="0.25">
      <c r="B32" s="22" t="s">
        <v>62</v>
      </c>
      <c r="C32" s="26" t="str">
        <f>IFERROR(RTD("gartle.rtd",,C$1,$B$1,$B32),"-")</f>
        <v>-</v>
      </c>
    </row>
    <row r="33" spans="2:3" x14ac:dyDescent="0.25">
      <c r="B33" s="22" t="s">
        <v>63</v>
      </c>
      <c r="C33" s="23" t="str">
        <f>IFERROR(RTD("gartle.rtd",,C$1,$B$1,$B33),"-")</f>
        <v>-</v>
      </c>
    </row>
    <row r="34" spans="2:3" x14ac:dyDescent="0.25">
      <c r="B34" s="22" t="s">
        <v>64</v>
      </c>
      <c r="C34" s="23" t="str">
        <f>IFERROR(RTD("gartle.rtd",,C$1,$B$1,$B34),"-")</f>
        <v>-</v>
      </c>
    </row>
    <row r="35" spans="2:3" x14ac:dyDescent="0.25">
      <c r="B35" s="22" t="s">
        <v>65</v>
      </c>
      <c r="C35" s="28" t="str">
        <f>IFERROR(RTD("gartle.rtd",,C$1,$B$1,$B35),"-")</f>
        <v>-</v>
      </c>
    </row>
    <row r="36" spans="2:3" x14ac:dyDescent="0.25">
      <c r="B36" s="19" t="s">
        <v>66</v>
      </c>
      <c r="C36" s="32"/>
    </row>
    <row r="37" spans="2:3" x14ac:dyDescent="0.25">
      <c r="B37" s="22" t="s">
        <v>67</v>
      </c>
      <c r="C37" s="23" t="str">
        <f>IFERROR(RTD("gartle.rtd",,C$1,$B$1,$B37),"-")</f>
        <v>-</v>
      </c>
    </row>
    <row r="38" spans="2:3" x14ac:dyDescent="0.25">
      <c r="B38" s="22" t="s">
        <v>68</v>
      </c>
      <c r="C38" s="23">
        <f>IFERROR(RTD("gartle.rtd",,C$1,$B$1,$B38),"-")</f>
        <v>190.37</v>
      </c>
    </row>
    <row r="39" spans="2:3" x14ac:dyDescent="0.25">
      <c r="B39" s="22" t="s">
        <v>69</v>
      </c>
      <c r="C39" s="23">
        <f>IFERROR(RTD("gartle.rtd",,C$1,$B$1,$B39),"-")</f>
        <v>142.19999999999999</v>
      </c>
    </row>
    <row r="40" spans="2:3" x14ac:dyDescent="0.25">
      <c r="B40" s="22" t="s">
        <v>70</v>
      </c>
      <c r="C40" s="27" t="str">
        <f>IFERROR(RTD("gartle.rtd",,C$1,$B$1,$B40),"-")</f>
        <v>142.20 - 190.37</v>
      </c>
    </row>
    <row r="41" spans="2:3" x14ac:dyDescent="0.25">
      <c r="B41" s="22" t="s">
        <v>71</v>
      </c>
      <c r="C41" s="23">
        <f>IFERROR(RTD("gartle.rtd",,C$1,$B$1,$B41),"-")</f>
        <v>-1.7899932999999999</v>
      </c>
    </row>
    <row r="42" spans="2:3" x14ac:dyDescent="0.25">
      <c r="B42" s="22" t="s">
        <v>72</v>
      </c>
      <c r="C42" s="23">
        <f>IFERROR(RTD("gartle.rtd",,C$1,$B$1,$B42),"-")</f>
        <v>46.380004999999997</v>
      </c>
    </row>
    <row r="43" spans="2:3" x14ac:dyDescent="0.25">
      <c r="B43" s="22" t="s">
        <v>73</v>
      </c>
      <c r="C43" s="28">
        <f>IFERROR(RTD("gartle.rtd",,C$1,$B$1,$B43),"-")</f>
        <v>-9.4027069999999997E-3</v>
      </c>
    </row>
    <row r="44" spans="2:3" x14ac:dyDescent="0.25">
      <c r="B44" s="22" t="s">
        <v>74</v>
      </c>
      <c r="C44" s="28">
        <f>IFERROR(RTD("gartle.rtd",,C$1,$B$1,$B44),"-")</f>
        <v>0.32616036999999998</v>
      </c>
    </row>
    <row r="45" spans="2:3" x14ac:dyDescent="0.25">
      <c r="B45" s="22" t="s">
        <v>75</v>
      </c>
      <c r="C45" s="29">
        <f>IFERROR(RTD("gartle.rtd",,C$1,$B$1,$B45),"-")</f>
        <v>31971068</v>
      </c>
    </row>
    <row r="46" spans="2:3" x14ac:dyDescent="0.25">
      <c r="B46" s="19" t="s">
        <v>76</v>
      </c>
      <c r="C46" s="32"/>
    </row>
    <row r="47" spans="2:3" x14ac:dyDescent="0.25">
      <c r="B47" s="22" t="s">
        <v>77</v>
      </c>
      <c r="C47" s="27">
        <f>IFERROR(RTD("gartle.rtd",,C$1,$B$1,$B47),"-")</f>
        <v>926897143808</v>
      </c>
    </row>
    <row r="48" spans="2:3" x14ac:dyDescent="0.25">
      <c r="B48" s="22" t="s">
        <v>78</v>
      </c>
      <c r="C48" s="29">
        <f>IFERROR(RTD("gartle.rtd",,C$1,$B$1,$B48),"-")</f>
        <v>926897143808</v>
      </c>
    </row>
    <row r="49" spans="2:6" x14ac:dyDescent="0.25">
      <c r="B49" s="22" t="s">
        <v>79</v>
      </c>
      <c r="C49" s="23">
        <f>IFERROR(RTD("gartle.rtd",,C$1,$B$1,$B49),"-")</f>
        <v>18.239675999999999</v>
      </c>
    </row>
    <row r="50" spans="2:6" x14ac:dyDescent="0.25">
      <c r="B50" s="22" t="s">
        <v>80</v>
      </c>
      <c r="C50" s="23">
        <f>IFERROR(RTD("gartle.rtd",,C$1,$B$1,$B50),"-")</f>
        <v>14.211002000000001</v>
      </c>
    </row>
    <row r="51" spans="2:6" x14ac:dyDescent="0.25">
      <c r="B51" s="22" t="s">
        <v>81</v>
      </c>
      <c r="C51" s="23" t="str">
        <f>IFERROR(RTD("gartle.rtd",,C$1,$B$1,$B51),"-")</f>
        <v>-</v>
      </c>
    </row>
    <row r="52" spans="2:6" x14ac:dyDescent="0.25">
      <c r="B52" s="22" t="s">
        <v>82</v>
      </c>
      <c r="C52" s="23" t="str">
        <f>IFERROR(RTD("gartle.rtd",,C$1,$B$1,$B52),"-")</f>
        <v>-</v>
      </c>
    </row>
    <row r="53" spans="2:6" x14ac:dyDescent="0.25">
      <c r="B53" s="19" t="s">
        <v>83</v>
      </c>
      <c r="C53" s="32"/>
    </row>
    <row r="54" spans="2:6" x14ac:dyDescent="0.25">
      <c r="B54" s="22" t="s">
        <v>84</v>
      </c>
      <c r="C54" s="23" t="str">
        <f>IFERROR(RTD("gartle.rtd",,C$1,$B$1,$B54),"-")</f>
        <v>-</v>
      </c>
    </row>
    <row r="55" spans="2:6" x14ac:dyDescent="0.25">
      <c r="B55" s="22" t="s">
        <v>85</v>
      </c>
      <c r="C55" s="23" t="str">
        <f>IFERROR(RTD("gartle.rtd",,C$1,$B$1,$B55),"-")</f>
        <v>-</v>
      </c>
    </row>
    <row r="56" spans="2:6" x14ac:dyDescent="0.25">
      <c r="B56" s="22" t="s">
        <v>86</v>
      </c>
      <c r="C56" s="23">
        <f>IFERROR(RTD("gartle.rtd",,C$1,$B$1,$B56),"-")</f>
        <v>13.27</v>
      </c>
    </row>
    <row r="57" spans="2:6" x14ac:dyDescent="0.25">
      <c r="B57" s="22" t="s">
        <v>87</v>
      </c>
      <c r="C57" s="23" t="str">
        <f>IFERROR(RTD("gartle.rtd",,C$1,$B$1,$B57),"-")</f>
        <v>-</v>
      </c>
    </row>
    <row r="58" spans="2:6" x14ac:dyDescent="0.25">
      <c r="B58" s="19" t="s">
        <v>88</v>
      </c>
      <c r="C58" s="32"/>
    </row>
    <row r="59" spans="2:6" x14ac:dyDescent="0.25">
      <c r="B59" s="22" t="s">
        <v>89</v>
      </c>
      <c r="C59" s="23">
        <f>IFERROR(RTD("gartle.rtd",,C$1,$B$1,$B59),"-")</f>
        <v>10.339</v>
      </c>
    </row>
    <row r="60" spans="2:6" x14ac:dyDescent="0.25">
      <c r="B60" s="19" t="s">
        <v>90</v>
      </c>
      <c r="C60" s="32"/>
    </row>
    <row r="61" spans="2:6" x14ac:dyDescent="0.25">
      <c r="B61" s="22" t="s">
        <v>91</v>
      </c>
      <c r="C61" s="23" t="str">
        <f>IFERROR(RTD("gartle.rtd",,C$1,$B$1,$B61),"-")</f>
        <v>-</v>
      </c>
      <c r="F61" s="30"/>
    </row>
    <row r="62" spans="2:6" x14ac:dyDescent="0.25">
      <c r="B62" s="22" t="s">
        <v>92</v>
      </c>
      <c r="C62" s="28" t="str">
        <f>IFERROR(RTD("gartle.rtd",,C$1,$B$1,$B62),"-")</f>
        <v>-</v>
      </c>
    </row>
    <row r="63" spans="2:6" x14ac:dyDescent="0.25">
      <c r="B63" s="31" t="s">
        <v>93</v>
      </c>
      <c r="C63" s="33" t="str">
        <f>IFERROR(RTD("gartle.rtd",,C$1,$B$1,$B63),"-")</f>
        <v>-</v>
      </c>
    </row>
  </sheetData>
  <hyperlinks>
    <hyperlink ref="C1" r:id="rId1"/>
  </hyperlinks>
  <pageMargins left="0.51181102362204722" right="0.31496062992125984" top="0.55118110236220474" bottom="0.55118110236220474" header="0.31496062992125984" footer="0.31496062992125984"/>
  <pageSetup fitToHeight="3" orientation="portrait" r:id="rId2"/>
  <headerFooter>
    <oddFooter>&amp;L&amp;10© 2016 Gartle Technology Corporation, www.savetodb.com&amp;R&amp;10&amp;P/&amp;N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1:C28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23.85546875" customWidth="1"/>
    <col min="3" max="3" width="20.7109375" customWidth="1"/>
  </cols>
  <sheetData>
    <row r="1" spans="2:3" x14ac:dyDescent="0.25">
      <c r="B1" s="12" t="s">
        <v>104</v>
      </c>
      <c r="C1" s="13" t="s">
        <v>37</v>
      </c>
    </row>
    <row r="2" spans="2:3" x14ac:dyDescent="0.25">
      <c r="C2" s="14" t="s">
        <v>94</v>
      </c>
    </row>
    <row r="3" spans="2:3" ht="15.75" x14ac:dyDescent="0.25">
      <c r="B3" s="15" t="s">
        <v>95</v>
      </c>
      <c r="C3" s="16"/>
    </row>
    <row r="4" spans="2:3" x14ac:dyDescent="0.25">
      <c r="B4" s="17" t="s">
        <v>40</v>
      </c>
      <c r="C4" s="34" t="s">
        <v>37</v>
      </c>
    </row>
    <row r="5" spans="2:3" x14ac:dyDescent="0.25">
      <c r="B5" s="19" t="s">
        <v>41</v>
      </c>
      <c r="C5" s="35"/>
    </row>
    <row r="6" spans="2:3" x14ac:dyDescent="0.25">
      <c r="B6" s="20" t="s">
        <v>17</v>
      </c>
      <c r="C6" s="36" t="str">
        <f>IFERROR(RTD("gartle.rtd",,C$1,$B$1,$B6),"-")</f>
        <v>AAPL</v>
      </c>
    </row>
    <row r="7" spans="2:3" x14ac:dyDescent="0.25">
      <c r="B7" s="20" t="s">
        <v>44</v>
      </c>
      <c r="C7" s="36" t="str">
        <f>IFERROR(RTD("gartle.rtd",,C$1,$B$1,$B7),"-")</f>
        <v>OPR</v>
      </c>
    </row>
    <row r="8" spans="2:3" x14ac:dyDescent="0.25">
      <c r="B8" s="19" t="s">
        <v>96</v>
      </c>
      <c r="C8" s="35"/>
    </row>
    <row r="9" spans="2:3" x14ac:dyDescent="0.25">
      <c r="B9" s="22" t="s">
        <v>97</v>
      </c>
      <c r="C9" s="37" t="str">
        <f>IFERROR(RTD("gartle.rtd",,C$1,$B$1,$B9),"-")</f>
        <v>AAPL190118C00150000</v>
      </c>
    </row>
    <row r="10" spans="2:3" x14ac:dyDescent="0.25">
      <c r="B10" s="22" t="s">
        <v>98</v>
      </c>
      <c r="C10" s="38">
        <f>IFERROR(RTD("gartle.rtd",,C$1,$B$1,$B10),"-")</f>
        <v>150</v>
      </c>
    </row>
    <row r="11" spans="2:3" x14ac:dyDescent="0.25">
      <c r="B11" s="22" t="s">
        <v>99</v>
      </c>
      <c r="C11" s="39">
        <f>IFERROR(RTD("gartle.rtd",,C$1,$B$1,$B11),"-")</f>
        <v>43483</v>
      </c>
    </row>
    <row r="12" spans="2:3" x14ac:dyDescent="0.25">
      <c r="B12" s="22" t="s">
        <v>100</v>
      </c>
      <c r="C12" s="38" t="str">
        <f>IFERROR(RTD("gartle.rtd",,C$1,$B$1,$B12),"-")</f>
        <v>CALL</v>
      </c>
    </row>
    <row r="13" spans="2:3" x14ac:dyDescent="0.25">
      <c r="B13" s="19" t="s">
        <v>46</v>
      </c>
      <c r="C13" s="35"/>
    </row>
    <row r="14" spans="2:3" x14ac:dyDescent="0.25">
      <c r="B14" s="22" t="s">
        <v>47</v>
      </c>
      <c r="C14" s="39">
        <f>IFERROR(RTD("gartle.rtd",,C$1,$B$1,$B14),"-")</f>
        <v>43245</v>
      </c>
    </row>
    <row r="15" spans="2:3" x14ac:dyDescent="0.25">
      <c r="B15" s="22" t="s">
        <v>48</v>
      </c>
      <c r="C15" s="40">
        <f>IFERROR(RTD("gartle.rtd",,C$1,$B$1,$B15),"-")</f>
        <v>0.63273148148148151</v>
      </c>
    </row>
    <row r="16" spans="2:3" x14ac:dyDescent="0.25">
      <c r="B16" s="22" t="s">
        <v>49</v>
      </c>
      <c r="C16" s="41">
        <f>IFERROR(RTD("gartle.rtd",,C$1,$B$1,$B16),"-")</f>
        <v>43245.632731481484</v>
      </c>
    </row>
    <row r="17" spans="2:3" x14ac:dyDescent="0.25">
      <c r="B17" s="22" t="s">
        <v>50</v>
      </c>
      <c r="C17" s="38">
        <f>IFERROR(RTD("gartle.rtd",,C$1,$B$1,$B17),"-")</f>
        <v>41</v>
      </c>
    </row>
    <row r="18" spans="2:3" x14ac:dyDescent="0.25">
      <c r="B18" s="22" t="s">
        <v>51</v>
      </c>
      <c r="C18" s="38">
        <f>IFERROR(RTD("gartle.rtd",,C$1,$B$1,$B18),"-")</f>
        <v>41.8</v>
      </c>
    </row>
    <row r="19" spans="2:3" x14ac:dyDescent="0.25">
      <c r="B19" s="22" t="s">
        <v>12</v>
      </c>
      <c r="C19" s="38">
        <f>IFERROR(RTD("gartle.rtd",,C$1,$B$1,$B19),"-")</f>
        <v>41.35</v>
      </c>
    </row>
    <row r="20" spans="2:3" x14ac:dyDescent="0.25">
      <c r="B20" s="22" t="s">
        <v>11</v>
      </c>
      <c r="C20" s="38">
        <f>IFERROR(RTD("gartle.rtd",,C$1,$B$1,$B20),"-")</f>
        <v>3.9997100000000001E-2</v>
      </c>
    </row>
    <row r="21" spans="2:3" x14ac:dyDescent="0.25">
      <c r="B21" s="22" t="s">
        <v>56</v>
      </c>
      <c r="C21" s="42">
        <f>IFERROR(RTD("gartle.rtd",,C$1,$B$1,$B21),"-")</f>
        <v>9.6821829999999996E-4</v>
      </c>
    </row>
    <row r="22" spans="2:3" x14ac:dyDescent="0.25">
      <c r="B22" s="22" t="s">
        <v>9</v>
      </c>
      <c r="C22" s="38">
        <f>IFERROR(RTD("gartle.rtd",,C$1,$B$1,$B22),"-")</f>
        <v>41.17</v>
      </c>
    </row>
    <row r="23" spans="2:3" x14ac:dyDescent="0.25">
      <c r="B23" s="22" t="s">
        <v>8</v>
      </c>
      <c r="C23" s="38">
        <f>IFERROR(RTD("gartle.rtd",,C$1,$B$1,$B23),"-")</f>
        <v>42.3</v>
      </c>
    </row>
    <row r="24" spans="2:3" x14ac:dyDescent="0.25">
      <c r="B24" s="22" t="s">
        <v>7</v>
      </c>
      <c r="C24" s="38">
        <f>IFERROR(RTD("gartle.rtd",,C$1,$B$1,$B24),"-")</f>
        <v>41.17</v>
      </c>
    </row>
    <row r="25" spans="2:3" x14ac:dyDescent="0.25">
      <c r="B25" s="22" t="s">
        <v>6</v>
      </c>
      <c r="C25" s="38">
        <f>IFERROR(RTD("gartle.rtd",,C$1,$B$1,$B25),"-")</f>
        <v>263</v>
      </c>
    </row>
    <row r="26" spans="2:3" x14ac:dyDescent="0.25">
      <c r="B26" s="22" t="s">
        <v>101</v>
      </c>
      <c r="C26" s="43">
        <f>IFERROR(RTD("gartle.rtd",,C$1,$B$1,$B26),"-")</f>
        <v>29043</v>
      </c>
    </row>
    <row r="27" spans="2:3" x14ac:dyDescent="0.25">
      <c r="B27" s="22" t="s">
        <v>57</v>
      </c>
      <c r="C27" s="38">
        <f>IFERROR(RTD("gartle.rtd",,C$1,$B$1,$B27),"-")</f>
        <v>41.31</v>
      </c>
    </row>
    <row r="28" spans="2:3" x14ac:dyDescent="0.25">
      <c r="B28" s="31" t="s">
        <v>58</v>
      </c>
      <c r="C28" s="44" t="str">
        <f>IFERROR(RTD("gartle.rtd",,C$1,$B$1,$B28),"-")</f>
        <v>41.17 - 42.30</v>
      </c>
    </row>
  </sheetData>
  <hyperlinks>
    <hyperlink ref="C2" r:id="rId1"/>
    <hyperlink ref="C1" r:id="rId2"/>
  </hyperlinks>
  <pageMargins left="0.51181102362204722" right="0.31496062992125984" top="0.55118110236220474" bottom="0.55118110236220474" header="0.31496062992125984" footer="0.31496062992125984"/>
  <pageSetup scale="95" orientation="portrait" r:id="rId3"/>
  <headerFooter>
    <oddFooter>&amp;L&amp;10© 2016 Gartle Technology Corporation, www.savetodb.com&amp;R&amp;10&amp;P/&amp;N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C30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24.7109375" customWidth="1"/>
    <col min="3" max="3" width="18" customWidth="1"/>
  </cols>
  <sheetData>
    <row r="1" spans="2:3" x14ac:dyDescent="0.25">
      <c r="B1" s="12" t="s">
        <v>103</v>
      </c>
      <c r="C1" s="13" t="s">
        <v>37</v>
      </c>
    </row>
    <row r="2" spans="2:3" x14ac:dyDescent="0.25">
      <c r="C2" s="14" t="s">
        <v>102</v>
      </c>
    </row>
    <row r="3" spans="2:3" ht="15.75" x14ac:dyDescent="0.25">
      <c r="B3" s="15"/>
      <c r="C3" s="16"/>
    </row>
    <row r="4" spans="2:3" x14ac:dyDescent="0.25">
      <c r="B4" s="17" t="s">
        <v>40</v>
      </c>
      <c r="C4" s="45" t="s">
        <v>37</v>
      </c>
    </row>
    <row r="5" spans="2:3" x14ac:dyDescent="0.25">
      <c r="B5" s="19" t="s">
        <v>41</v>
      </c>
      <c r="C5" s="32"/>
    </row>
    <row r="6" spans="2:3" x14ac:dyDescent="0.25">
      <c r="B6" s="20" t="s">
        <v>17</v>
      </c>
      <c r="C6" s="46" t="str">
        <f>IFERROR(RTD("gartle.rtd",,C$1,$B$1,$B6),"-")</f>
        <v>USDEUR=X</v>
      </c>
    </row>
    <row r="7" spans="2:3" x14ac:dyDescent="0.25">
      <c r="B7" s="22" t="s">
        <v>43</v>
      </c>
      <c r="C7" s="47" t="str">
        <f>IFERROR(RTD("gartle.rtd",,C$1,$B$1,$B7),"-")</f>
        <v>USD/EUR</v>
      </c>
    </row>
    <row r="8" spans="2:3" x14ac:dyDescent="0.25">
      <c r="B8" s="22" t="s">
        <v>44</v>
      </c>
      <c r="C8" s="47" t="str">
        <f>IFERROR(RTD("gartle.rtd",,C$1,$B$1,$B8),"-")</f>
        <v>CCY</v>
      </c>
    </row>
    <row r="9" spans="2:3" x14ac:dyDescent="0.25">
      <c r="B9" s="19" t="s">
        <v>46</v>
      </c>
      <c r="C9" s="32"/>
    </row>
    <row r="10" spans="2:3" x14ac:dyDescent="0.25">
      <c r="B10" s="22" t="s">
        <v>47</v>
      </c>
      <c r="C10" s="48">
        <f>IFERROR(RTD("gartle.rtd",,C$1,$B$1,$B10),"-")</f>
        <v>43245</v>
      </c>
    </row>
    <row r="11" spans="2:3" x14ac:dyDescent="0.25">
      <c r="B11" s="22" t="s">
        <v>48</v>
      </c>
      <c r="C11" s="49">
        <f>IFERROR(RTD("gartle.rtd",,C$1,$B$1,$B11),"-")</f>
        <v>0.9375</v>
      </c>
    </row>
    <row r="12" spans="2:3" x14ac:dyDescent="0.25">
      <c r="B12" s="22" t="s">
        <v>49</v>
      </c>
      <c r="C12" s="50">
        <f>IFERROR(RTD("gartle.rtd",,C$1,$B$1,$B12),"-")</f>
        <v>43245.9375</v>
      </c>
    </row>
    <row r="13" spans="2:3" x14ac:dyDescent="0.25">
      <c r="B13" s="22" t="s">
        <v>50</v>
      </c>
      <c r="C13" s="47">
        <f>IFERROR(RTD("gartle.rtd",,C$1,$B$1,$B13),"-")</f>
        <v>0.85719999999999996</v>
      </c>
    </row>
    <row r="14" spans="2:3" x14ac:dyDescent="0.25">
      <c r="B14" s="22" t="s">
        <v>51</v>
      </c>
      <c r="C14" s="47">
        <f>IFERROR(RTD("gartle.rtd",,C$1,$B$1,$B14),"-")</f>
        <v>0.85770000000000002</v>
      </c>
    </row>
    <row r="15" spans="2:3" x14ac:dyDescent="0.25">
      <c r="B15" s="22" t="s">
        <v>12</v>
      </c>
      <c r="C15" s="47">
        <f>IFERROR(RTD("gartle.rtd",,C$1,$B$1,$B15),"-")</f>
        <v>0.85719999999999996</v>
      </c>
    </row>
    <row r="16" spans="2:3" x14ac:dyDescent="0.25">
      <c r="B16" s="22" t="s">
        <v>11</v>
      </c>
      <c r="C16" s="47">
        <f>IFERROR(RTD("gartle.rtd",,C$1,$B$1,$B16),"-")</f>
        <v>4.4000150000000002E-3</v>
      </c>
    </row>
    <row r="17" spans="2:3" x14ac:dyDescent="0.25">
      <c r="B17" s="22" t="s">
        <v>56</v>
      </c>
      <c r="C17" s="51">
        <f>IFERROR(RTD("gartle.rtd",,C$1,$B$1,$B17),"-")</f>
        <v>5.1594919999999999E-3</v>
      </c>
    </row>
    <row r="18" spans="2:3" x14ac:dyDescent="0.25">
      <c r="B18" s="22" t="s">
        <v>9</v>
      </c>
      <c r="C18" s="47">
        <f>IFERROR(RTD("gartle.rtd",,C$1,$B$1,$B18),"-")</f>
        <v>0.8528</v>
      </c>
    </row>
    <row r="19" spans="2:3" x14ac:dyDescent="0.25">
      <c r="B19" s="22" t="s">
        <v>8</v>
      </c>
      <c r="C19" s="47">
        <f>IFERROR(RTD("gartle.rtd",,C$1,$B$1,$B19),"-")</f>
        <v>0.85829999999999995</v>
      </c>
    </row>
    <row r="20" spans="2:3" x14ac:dyDescent="0.25">
      <c r="B20" s="22" t="s">
        <v>7</v>
      </c>
      <c r="C20" s="47">
        <f>IFERROR(RTD("gartle.rtd",,C$1,$B$1,$B20),"-")</f>
        <v>0.85209999999999997</v>
      </c>
    </row>
    <row r="21" spans="2:3" x14ac:dyDescent="0.25">
      <c r="B21" s="22" t="s">
        <v>57</v>
      </c>
      <c r="C21" s="47">
        <f>IFERROR(RTD("gartle.rtd",,C$1,$B$1,$B21),"-")</f>
        <v>0.8528</v>
      </c>
    </row>
    <row r="22" spans="2:3" x14ac:dyDescent="0.25">
      <c r="B22" s="22" t="s">
        <v>58</v>
      </c>
      <c r="C22" s="52" t="str">
        <f>IFERROR(RTD("gartle.rtd",,C$1,$B$1,$B22),"-")</f>
        <v>0.85 - 0.86</v>
      </c>
    </row>
    <row r="23" spans="2:3" x14ac:dyDescent="0.25">
      <c r="B23" s="19" t="s">
        <v>66</v>
      </c>
      <c r="C23" s="32"/>
    </row>
    <row r="24" spans="2:3" x14ac:dyDescent="0.25">
      <c r="B24" s="22" t="s">
        <v>68</v>
      </c>
      <c r="C24" s="47">
        <f>IFERROR(RTD("gartle.rtd",,C$1,$B$1,$B24),"-")</f>
        <v>0.90003</v>
      </c>
    </row>
    <row r="25" spans="2:3" x14ac:dyDescent="0.25">
      <c r="B25" s="22" t="s">
        <v>69</v>
      </c>
      <c r="C25" s="47">
        <f>IFERROR(RTD("gartle.rtd",,C$1,$B$1,$B25),"-")</f>
        <v>0.79630000000000001</v>
      </c>
    </row>
    <row r="26" spans="2:3" x14ac:dyDescent="0.25">
      <c r="B26" s="22" t="s">
        <v>70</v>
      </c>
      <c r="C26" s="52" t="str">
        <f>IFERROR(RTD("gartle.rtd",,C$1,$B$1,$B26),"-")</f>
        <v>0.80 - 0.90</v>
      </c>
    </row>
    <row r="27" spans="2:3" x14ac:dyDescent="0.25">
      <c r="B27" s="22" t="s">
        <v>71</v>
      </c>
      <c r="C27" s="47">
        <f>IFERROR(RTD("gartle.rtd",,C$1,$B$1,$B27),"-")</f>
        <v>-4.2829989999999998E-2</v>
      </c>
    </row>
    <row r="28" spans="2:3" x14ac:dyDescent="0.25">
      <c r="B28" s="22" t="s">
        <v>72</v>
      </c>
      <c r="C28" s="47">
        <f>IFERROR(RTD("gartle.rtd",,C$1,$B$1,$B28),"-")</f>
        <v>6.0900032999999999E-2</v>
      </c>
    </row>
    <row r="29" spans="2:3" x14ac:dyDescent="0.25">
      <c r="B29" s="22" t="s">
        <v>73</v>
      </c>
      <c r="C29" s="51">
        <f>IFERROR(RTD("gartle.rtd",,C$1,$B$1,$B29),"-")</f>
        <v>-4.7587289999999997E-2</v>
      </c>
    </row>
    <row r="30" spans="2:3" x14ac:dyDescent="0.25">
      <c r="B30" s="31" t="s">
        <v>74</v>
      </c>
      <c r="C30" s="53">
        <f>IFERROR(RTD("gartle.rtd",,C$1,$B$1,$B30),"-")</f>
        <v>7.6478760000000007E-2</v>
      </c>
    </row>
  </sheetData>
  <hyperlinks>
    <hyperlink ref="C1" r:id="rId1"/>
  </hyperlinks>
  <pageMargins left="0.51181102362204722" right="0.31496062992125984" top="0.55118110236220474" bottom="0.55118110236220474" header="0.31496062992125984" footer="0.31496062992125984"/>
  <pageSetup scale="97" orientation="portrait" r:id="rId2"/>
  <headerFooter>
    <oddFooter>&amp;L&amp;10© 2016 Gartle Technology Corporation, www.savetodb.com&amp;R&amp;10&amp;P/&amp;N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YahooFinanceSummary</vt:lpstr>
      <vt:lpstr>Stocks</vt:lpstr>
      <vt:lpstr>Options</vt:lpstr>
      <vt:lpstr>Currencies</vt:lpstr>
      <vt:lpstr>Currencies!Print_Area</vt:lpstr>
      <vt:lpstr>Options!Print_Area</vt:lpstr>
      <vt:lpstr>Stocks!Print_Area</vt:lpstr>
      <vt:lpstr>YahooFinanceSummary!Print_Area</vt:lpstr>
      <vt:lpstr>Currencies!Print_Titles</vt:lpstr>
      <vt:lpstr>Options!Print_Titles</vt:lpstr>
      <vt:lpstr>Stocks!Print_Titles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2016-03-14T23:25:30Z</cp:lastPrinted>
  <dcterms:created xsi:type="dcterms:W3CDTF">2015-06-25T14:44:33Z</dcterms:created>
  <dcterms:modified xsi:type="dcterms:W3CDTF">2018-05-26T22:13:18Z</dcterms:modified>
</cp:coreProperties>
</file>