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720" yWindow="405" windowWidth="27555" windowHeight="12300"/>
  </bookViews>
  <sheets>
    <sheet name="Quotes" sheetId="1" r:id="rId1"/>
  </sheets>
  <calcPr calcId="171027"/>
</workbook>
</file>

<file path=xl/calcChain.xml><?xml version="1.0" encoding="utf-8"?>
<calcChain xmlns="http://schemas.openxmlformats.org/spreadsheetml/2006/main">
  <c r="AW24" i="1" l="1"/>
  <c r="AM25" i="1"/>
  <c r="AT20" i="1"/>
  <c r="AI22" i="1"/>
  <c r="X20" i="1"/>
  <c r="AW21" i="1"/>
  <c r="O20" i="1"/>
  <c r="AE18" i="1"/>
  <c r="O13" i="1"/>
  <c r="AG13" i="1"/>
  <c r="AT13" i="1"/>
  <c r="AE11" i="1"/>
  <c r="AE7" i="1"/>
  <c r="AM7" i="1"/>
  <c r="AI24" i="1"/>
  <c r="AW25" i="1"/>
  <c r="AV22" i="1"/>
  <c r="AN20" i="1"/>
  <c r="AU20" i="1"/>
  <c r="AI18" i="1"/>
  <c r="AE16" i="1"/>
  <c r="AI11" i="1"/>
  <c r="AI12" i="1"/>
  <c r="AE10" i="1"/>
  <c r="AV21" i="1"/>
  <c r="AE17" i="1"/>
  <c r="AV13" i="1"/>
  <c r="AN15" i="1"/>
  <c r="AI23" i="1"/>
  <c r="W20" i="1"/>
  <c r="AW22" i="1"/>
  <c r="AM18" i="1"/>
  <c r="AE19" i="1"/>
  <c r="AN18" i="1"/>
  <c r="AM17" i="1"/>
  <c r="X13" i="1"/>
  <c r="AN13" i="1"/>
  <c r="AC13" i="1"/>
  <c r="AB13" i="1"/>
  <c r="AI16" i="1"/>
  <c r="AI17" i="1"/>
  <c r="AM6" i="1"/>
  <c r="AM5" i="1"/>
  <c r="AI15" i="1"/>
  <c r="AN25" i="1"/>
  <c r="AN23" i="1"/>
  <c r="AV23" i="1"/>
  <c r="AM24" i="1"/>
  <c r="AW20" i="1"/>
  <c r="AB20" i="1"/>
  <c r="AM21" i="1"/>
  <c r="AI19" i="1"/>
  <c r="AN19" i="1"/>
  <c r="AA13" i="1"/>
  <c r="AE14" i="1"/>
  <c r="AJ13" i="1"/>
  <c r="AM15" i="1"/>
  <c r="AN6" i="1"/>
  <c r="AN5" i="1"/>
  <c r="AE22" i="1"/>
  <c r="AN24" i="1"/>
  <c r="AY20" i="1"/>
  <c r="AE20" i="1"/>
  <c r="AI20" i="1"/>
  <c r="AC20" i="1"/>
  <c r="AM19" i="1"/>
  <c r="AM14" i="1"/>
  <c r="W13" i="1"/>
  <c r="AM13" i="1"/>
  <c r="Y13" i="1"/>
  <c r="AV25" i="1"/>
  <c r="AV24" i="1"/>
  <c r="AM23" i="1"/>
  <c r="AL20" i="1"/>
  <c r="AV20" i="1"/>
  <c r="Y20" i="1"/>
  <c r="AY13" i="1"/>
  <c r="Z13" i="1"/>
  <c r="AW13" i="1"/>
  <c r="AM16" i="1"/>
  <c r="AN10" i="1"/>
  <c r="AM10" i="1"/>
  <c r="AJ20" i="1"/>
  <c r="AW23" i="1"/>
  <c r="AN22" i="1"/>
  <c r="AA20" i="1"/>
  <c r="AG20" i="1"/>
  <c r="AM20" i="1"/>
  <c r="Z20" i="1"/>
  <c r="AM22" i="1"/>
  <c r="AN21" i="1"/>
  <c r="AI13" i="1"/>
  <c r="AI14" i="1"/>
  <c r="AN14" i="1"/>
  <c r="AE13" i="1"/>
  <c r="AU13" i="1"/>
  <c r="AN17" i="1"/>
  <c r="AE15" i="1"/>
  <c r="AN7" i="1"/>
  <c r="AI25" i="1"/>
  <c r="AI21" i="1"/>
  <c r="AN16" i="1"/>
  <c r="AL13" i="1"/>
  <c r="AD12" i="1"/>
  <c r="AD20" i="1"/>
  <c r="AD13" i="1"/>
  <c r="AD21" i="1"/>
  <c r="AD14" i="1"/>
  <c r="AD22" i="1"/>
  <c r="AD15" i="1"/>
  <c r="AD24" i="1"/>
  <c r="AD16" i="1"/>
  <c r="AD25" i="1"/>
  <c r="AD23" i="1"/>
  <c r="AD17" i="1"/>
  <c r="AD19" i="1"/>
  <c r="AD18" i="1"/>
  <c r="AD11" i="1"/>
  <c r="AO22" i="1"/>
  <c r="AC7" i="1"/>
  <c r="T22" i="1"/>
  <c r="AJ22" i="1"/>
  <c r="J7" i="1"/>
  <c r="AF22" i="1"/>
  <c r="H22" i="1"/>
  <c r="I22" i="1"/>
  <c r="G22" i="1"/>
  <c r="AT7" i="1"/>
  <c r="H7" i="1"/>
  <c r="AQ22" i="1"/>
  <c r="AH7" i="1"/>
  <c r="R22" i="1"/>
  <c r="D22" i="1"/>
  <c r="AS22" i="1"/>
  <c r="AH22" i="1"/>
  <c r="N7" i="1"/>
  <c r="L22" i="1"/>
  <c r="AY22" i="1"/>
  <c r="F22" i="1"/>
  <c r="Q22" i="1"/>
  <c r="U22" i="1"/>
  <c r="AD7" i="1"/>
  <c r="AK7" i="1"/>
  <c r="L7" i="1"/>
  <c r="AL7" i="1"/>
  <c r="AX22" i="1"/>
  <c r="T7" i="1"/>
  <c r="P7" i="1"/>
  <c r="Z7" i="1"/>
  <c r="O22" i="1"/>
  <c r="Z22" i="1"/>
  <c r="N22" i="1"/>
  <c r="AX7" i="1"/>
  <c r="R7" i="1"/>
  <c r="M7" i="1"/>
  <c r="AS7" i="1"/>
  <c r="F7" i="1"/>
  <c r="AA7" i="1"/>
  <c r="AB7" i="1"/>
  <c r="AV7" i="1"/>
  <c r="W7" i="1"/>
  <c r="AO7" i="1"/>
  <c r="C22" i="1"/>
  <c r="BA22" i="1"/>
  <c r="AJ7" i="1"/>
  <c r="AZ22" i="1"/>
  <c r="AU22" i="1"/>
  <c r="K22" i="1"/>
  <c r="O7" i="1"/>
  <c r="AF7" i="1"/>
  <c r="AK22" i="1"/>
  <c r="K7" i="1"/>
  <c r="AP22" i="1"/>
  <c r="V7" i="1"/>
  <c r="AR7" i="1"/>
  <c r="AR22" i="1"/>
  <c r="AQ7" i="1"/>
  <c r="AI7" i="1"/>
  <c r="W22" i="1"/>
  <c r="V22" i="1"/>
  <c r="S22" i="1"/>
  <c r="AB22" i="1"/>
  <c r="AW7" i="1"/>
  <c r="S7" i="1"/>
  <c r="Y7" i="1"/>
  <c r="Q7" i="1"/>
  <c r="AP7" i="1"/>
  <c r="X7" i="1"/>
  <c r="AT22" i="1"/>
  <c r="AU7" i="1"/>
  <c r="J22" i="1"/>
  <c r="AG7" i="1"/>
  <c r="AG22" i="1"/>
  <c r="AL22" i="1"/>
  <c r="BA7" i="1"/>
  <c r="D7" i="1"/>
  <c r="Y22" i="1"/>
  <c r="M22" i="1"/>
  <c r="AA22" i="1"/>
  <c r="AY7" i="1"/>
  <c r="P22" i="1"/>
  <c r="I7" i="1"/>
  <c r="AZ7" i="1"/>
  <c r="AC22" i="1"/>
  <c r="C7" i="1"/>
  <c r="U7" i="1"/>
  <c r="X22" i="1"/>
  <c r="G7" i="1"/>
  <c r="C23" i="1"/>
  <c r="AK12" i="1"/>
  <c r="F23" i="1"/>
  <c r="AH12" i="1"/>
  <c r="H23" i="1"/>
  <c r="AG23" i="1"/>
  <c r="AJ23" i="1"/>
  <c r="G23" i="1"/>
  <c r="L23" i="1"/>
  <c r="V12" i="1"/>
  <c r="AB12" i="1"/>
  <c r="L12" i="1"/>
  <c r="AN12" i="1"/>
  <c r="AO23" i="1"/>
  <c r="Q23" i="1"/>
  <c r="AT12" i="1"/>
  <c r="AL23" i="1"/>
  <c r="AQ12" i="1"/>
  <c r="D23" i="1"/>
  <c r="O23" i="1"/>
  <c r="T12" i="1"/>
  <c r="AV12" i="1"/>
  <c r="AR12" i="1"/>
  <c r="AP23" i="1"/>
  <c r="AZ23" i="1"/>
  <c r="AO12" i="1"/>
  <c r="X23" i="1"/>
  <c r="AE23" i="1"/>
  <c r="R12" i="1"/>
  <c r="AY12" i="1"/>
  <c r="AB23" i="1"/>
  <c r="Q12" i="1"/>
  <c r="AL12" i="1"/>
  <c r="Z23" i="1"/>
  <c r="D12" i="1"/>
  <c r="Y12" i="1"/>
  <c r="AU23" i="1"/>
  <c r="W23" i="1"/>
  <c r="Y23" i="1"/>
  <c r="N12" i="1"/>
  <c r="AX23" i="1"/>
  <c r="I12" i="1"/>
  <c r="P23" i="1"/>
  <c r="O12" i="1"/>
  <c r="M23" i="1"/>
  <c r="AZ12" i="1"/>
  <c r="AA12" i="1"/>
  <c r="AR23" i="1"/>
  <c r="S12" i="1"/>
  <c r="AQ23" i="1"/>
  <c r="M12" i="1"/>
  <c r="AE12" i="1"/>
  <c r="T23" i="1"/>
  <c r="AM12" i="1"/>
  <c r="S23" i="1"/>
  <c r="BA23" i="1"/>
  <c r="C12" i="1"/>
  <c r="P12" i="1"/>
  <c r="AP12" i="1"/>
  <c r="AK23" i="1"/>
  <c r="W12" i="1"/>
  <c r="AW12" i="1"/>
  <c r="G12" i="1"/>
  <c r="U12" i="1"/>
  <c r="AT23" i="1"/>
  <c r="I23" i="1"/>
  <c r="F12" i="1"/>
  <c r="BA12" i="1"/>
  <c r="K12" i="1"/>
  <c r="J23" i="1"/>
  <c r="U23" i="1"/>
  <c r="AS12" i="1"/>
  <c r="AF23" i="1"/>
  <c r="R23" i="1"/>
  <c r="AU12" i="1"/>
  <c r="AC12" i="1"/>
  <c r="AA23" i="1"/>
  <c r="AJ12" i="1"/>
  <c r="H12" i="1"/>
  <c r="AS23" i="1"/>
  <c r="AG12" i="1"/>
  <c r="AF12" i="1"/>
  <c r="AH23" i="1"/>
  <c r="AX12" i="1"/>
  <c r="N23" i="1"/>
  <c r="AC23" i="1"/>
  <c r="J12" i="1"/>
  <c r="V23" i="1"/>
  <c r="AY23" i="1"/>
  <c r="X12" i="1"/>
  <c r="Z12" i="1"/>
  <c r="K23" i="1"/>
  <c r="AJ5" i="1"/>
  <c r="AP4" i="1"/>
  <c r="AZ5" i="1"/>
  <c r="K20" i="1"/>
  <c r="BA20" i="1"/>
  <c r="H20" i="1"/>
  <c r="R20" i="1"/>
  <c r="C5" i="1"/>
  <c r="U5" i="1"/>
  <c r="L5" i="1"/>
  <c r="AU4" i="1"/>
  <c r="AW4" i="1"/>
  <c r="AL4" i="1"/>
  <c r="T4" i="1"/>
  <c r="M4" i="1"/>
  <c r="P5" i="1"/>
  <c r="K4" i="1"/>
  <c r="AI4" i="1"/>
  <c r="J20" i="1"/>
  <c r="AH5" i="1"/>
  <c r="AF4" i="1"/>
  <c r="AY5" i="1"/>
  <c r="Q20" i="1"/>
  <c r="AF20" i="1"/>
  <c r="AC5" i="1"/>
  <c r="AZ20" i="1"/>
  <c r="AN4" i="1"/>
  <c r="AG5" i="1"/>
  <c r="S5" i="1"/>
  <c r="AK5" i="1"/>
  <c r="H5" i="1"/>
  <c r="AE4" i="1"/>
  <c r="U4" i="1"/>
  <c r="L4" i="1"/>
  <c r="AB4" i="1"/>
  <c r="AA4" i="1"/>
  <c r="AW5" i="1"/>
  <c r="AO20" i="1"/>
  <c r="T20" i="1"/>
  <c r="J4" i="1"/>
  <c r="N4" i="1"/>
  <c r="N5" i="1"/>
  <c r="AG4" i="1"/>
  <c r="M20" i="1"/>
  <c r="AF5" i="1"/>
  <c r="AY4" i="1"/>
  <c r="AV5" i="1"/>
  <c r="G5" i="1"/>
  <c r="AQ20" i="1"/>
  <c r="H4" i="1"/>
  <c r="Y4" i="1"/>
  <c r="F4" i="1"/>
  <c r="V4" i="1"/>
  <c r="AJ4" i="1"/>
  <c r="U20" i="1"/>
  <c r="R5" i="1"/>
  <c r="AC4" i="1"/>
  <c r="AO4" i="1"/>
  <c r="BA4" i="1"/>
  <c r="W5" i="1"/>
  <c r="K5" i="1"/>
  <c r="I4" i="1"/>
  <c r="G20" i="1"/>
  <c r="AE5" i="1"/>
  <c r="AQ4" i="1"/>
  <c r="AO5" i="1"/>
  <c r="AP5" i="1"/>
  <c r="Z5" i="1"/>
  <c r="R4" i="1"/>
  <c r="AP20" i="1"/>
  <c r="AK20" i="1"/>
  <c r="AV4" i="1"/>
  <c r="S4" i="1"/>
  <c r="F5" i="1"/>
  <c r="AX4" i="1"/>
  <c r="V20" i="1"/>
  <c r="I5" i="1"/>
  <c r="AR4" i="1"/>
  <c r="M5" i="1"/>
  <c r="J5" i="1"/>
  <c r="Y5" i="1"/>
  <c r="D5" i="1"/>
  <c r="AL5" i="1"/>
  <c r="X4" i="1"/>
  <c r="AT4" i="1"/>
  <c r="AX20" i="1"/>
  <c r="AK4" i="1"/>
  <c r="D4" i="1"/>
  <c r="O5" i="1"/>
  <c r="L20" i="1"/>
  <c r="G4" i="1"/>
  <c r="N20" i="1"/>
  <c r="AX5" i="1"/>
  <c r="AH20" i="1"/>
  <c r="X5" i="1"/>
  <c r="I20" i="1"/>
  <c r="BA5" i="1"/>
  <c r="AI5" i="1"/>
  <c r="Q4" i="1"/>
  <c r="C4" i="1"/>
  <c r="F20" i="1"/>
  <c r="P20" i="1"/>
  <c r="AM4" i="1"/>
  <c r="AH4" i="1"/>
  <c r="AD4" i="1"/>
  <c r="V5" i="1"/>
  <c r="AA5" i="1"/>
  <c r="AS4" i="1"/>
  <c r="AS20" i="1"/>
  <c r="AR5" i="1"/>
  <c r="Z4" i="1"/>
  <c r="AS5" i="1"/>
  <c r="Q5" i="1"/>
  <c r="S20" i="1"/>
  <c r="AZ4" i="1"/>
  <c r="C20" i="1"/>
  <c r="P4" i="1"/>
  <c r="AT5" i="1"/>
  <c r="O4" i="1"/>
  <c r="AD5" i="1"/>
  <c r="AB5" i="1"/>
  <c r="T5" i="1"/>
  <c r="W4" i="1"/>
  <c r="AR20" i="1"/>
  <c r="AU5" i="1"/>
  <c r="D20" i="1"/>
  <c r="AQ5" i="1"/>
  <c r="AB19" i="1"/>
  <c r="AW19" i="1"/>
  <c r="P16" i="1"/>
  <c r="AJ19" i="1"/>
  <c r="P24" i="1"/>
  <c r="O24" i="1"/>
  <c r="C19" i="1"/>
  <c r="AO16" i="1"/>
  <c r="AB16" i="1"/>
  <c r="AY24" i="1"/>
  <c r="AH24" i="1"/>
  <c r="X19" i="1"/>
  <c r="AA16" i="1"/>
  <c r="AE24" i="1"/>
  <c r="L24" i="1"/>
  <c r="AK24" i="1"/>
  <c r="S24" i="1"/>
  <c r="AQ24" i="1"/>
  <c r="Y16" i="1"/>
  <c r="W16" i="1"/>
  <c r="Y24" i="1"/>
  <c r="C24" i="1"/>
  <c r="U19" i="1"/>
  <c r="AF16" i="1"/>
  <c r="BA19" i="1"/>
  <c r="R16" i="1"/>
  <c r="Z16" i="1"/>
  <c r="AZ24" i="1"/>
  <c r="AH19" i="1"/>
  <c r="K19" i="1"/>
  <c r="K24" i="1"/>
  <c r="N16" i="1"/>
  <c r="G19" i="1"/>
  <c r="Q16" i="1"/>
  <c r="R19" i="1"/>
  <c r="AC16" i="1"/>
  <c r="AP16" i="1"/>
  <c r="AR19" i="1"/>
  <c r="Z24" i="1"/>
  <c r="U24" i="1"/>
  <c r="AQ16" i="1"/>
  <c r="D24" i="1"/>
  <c r="AK16" i="1"/>
  <c r="J16" i="1"/>
  <c r="X16" i="1"/>
  <c r="AB24" i="1"/>
  <c r="V19" i="1"/>
  <c r="AV16" i="1"/>
  <c r="AF19" i="1"/>
  <c r="AH16" i="1"/>
  <c r="AK19" i="1"/>
  <c r="H19" i="1"/>
  <c r="C16" i="1"/>
  <c r="I24" i="1"/>
  <c r="AG16" i="1"/>
  <c r="D16" i="1"/>
  <c r="AL24" i="1"/>
  <c r="AR16" i="1"/>
  <c r="AS16" i="1"/>
  <c r="M19" i="1"/>
  <c r="AJ16" i="1"/>
  <c r="BA16" i="1"/>
  <c r="AP19" i="1"/>
  <c r="AF24" i="1"/>
  <c r="AS19" i="1"/>
  <c r="O16" i="1"/>
  <c r="AU24" i="1"/>
  <c r="L19" i="1"/>
  <c r="S16" i="1"/>
  <c r="AV19" i="1"/>
  <c r="AW16" i="1"/>
  <c r="M24" i="1"/>
  <c r="AR24" i="1"/>
  <c r="H24" i="1"/>
  <c r="T24" i="1"/>
  <c r="F24" i="1"/>
  <c r="AX16" i="1"/>
  <c r="D19" i="1"/>
  <c r="J24" i="1"/>
  <c r="G24" i="1"/>
  <c r="AO24" i="1"/>
  <c r="I19" i="1"/>
  <c r="V16" i="1"/>
  <c r="R24" i="1"/>
  <c r="Z19" i="1"/>
  <c r="AU16" i="1"/>
  <c r="AT24" i="1"/>
  <c r="AO19" i="1"/>
  <c r="G16" i="1"/>
  <c r="AL19" i="1"/>
  <c r="Q19" i="1"/>
  <c r="H16" i="1"/>
  <c r="AG24" i="1"/>
  <c r="O19" i="1"/>
  <c r="AL16" i="1"/>
  <c r="AZ16" i="1"/>
  <c r="AZ19" i="1"/>
  <c r="AG19" i="1"/>
  <c r="AT16" i="1"/>
  <c r="L16" i="1"/>
  <c r="J19" i="1"/>
  <c r="AA24" i="1"/>
  <c r="W19" i="1"/>
  <c r="K16" i="1"/>
  <c r="AU19" i="1"/>
  <c r="T16" i="1"/>
  <c r="M16" i="1"/>
  <c r="AP24" i="1"/>
  <c r="AX24" i="1"/>
  <c r="BA24" i="1"/>
  <c r="F19" i="1"/>
  <c r="X24" i="1"/>
  <c r="AC24" i="1"/>
  <c r="AY19" i="1"/>
  <c r="AS24" i="1"/>
  <c r="AQ19" i="1"/>
  <c r="V24" i="1"/>
  <c r="AA19" i="1"/>
  <c r="AX19" i="1"/>
  <c r="Y19" i="1"/>
  <c r="AY16" i="1"/>
  <c r="Q24" i="1"/>
  <c r="AC19" i="1"/>
  <c r="I16" i="1"/>
  <c r="AJ24" i="1"/>
  <c r="AT19" i="1"/>
  <c r="P19" i="1"/>
  <c r="W24" i="1"/>
  <c r="T19" i="1"/>
  <c r="U16" i="1"/>
  <c r="N24" i="1"/>
  <c r="S19" i="1"/>
  <c r="F16" i="1"/>
  <c r="N19" i="1"/>
  <c r="L13" i="1"/>
  <c r="Q13" i="1"/>
  <c r="AL14" i="1"/>
  <c r="AF14" i="1"/>
  <c r="AQ11" i="1"/>
  <c r="AF11" i="1"/>
  <c r="C11" i="1"/>
  <c r="AQ14" i="1"/>
  <c r="AA11" i="1"/>
  <c r="AS14" i="1"/>
  <c r="AX13" i="1"/>
  <c r="H11" i="1"/>
  <c r="AK11" i="1"/>
  <c r="AL11" i="1"/>
  <c r="V11" i="1"/>
  <c r="AW14" i="1"/>
  <c r="K11" i="1"/>
  <c r="AY14" i="1"/>
  <c r="AR14" i="1"/>
  <c r="M11" i="1"/>
  <c r="G14" i="1"/>
  <c r="AH14" i="1"/>
  <c r="M13" i="1"/>
  <c r="AG14" i="1"/>
  <c r="N11" i="1"/>
  <c r="AJ11" i="1"/>
  <c r="C13" i="1"/>
  <c r="AC11" i="1"/>
  <c r="U13" i="1"/>
  <c r="G11" i="1"/>
  <c r="U11" i="1"/>
  <c r="V14" i="1"/>
  <c r="L11" i="1"/>
  <c r="AV11" i="1"/>
  <c r="AK13" i="1"/>
  <c r="T11" i="1"/>
  <c r="W11" i="1"/>
  <c r="Z11" i="1"/>
  <c r="R14" i="1"/>
  <c r="T14" i="1"/>
  <c r="AC14" i="1"/>
  <c r="AZ14" i="1"/>
  <c r="BA11" i="1"/>
  <c r="AX14" i="1"/>
  <c r="AT11" i="1"/>
  <c r="AY11" i="1"/>
  <c r="AM11" i="1"/>
  <c r="K13" i="1"/>
  <c r="R13" i="1"/>
  <c r="AP11" i="1"/>
  <c r="I11" i="1"/>
  <c r="I14" i="1"/>
  <c r="AZ11" i="1"/>
  <c r="P13" i="1"/>
  <c r="F11" i="1"/>
  <c r="AU14" i="1"/>
  <c r="X14" i="1"/>
  <c r="BA14" i="1"/>
  <c r="AP13" i="1"/>
  <c r="AR11" i="1"/>
  <c r="J11" i="1"/>
  <c r="J14" i="1"/>
  <c r="AF13" i="1"/>
  <c r="AB14" i="1"/>
  <c r="F14" i="1"/>
  <c r="AS13" i="1"/>
  <c r="D14" i="1"/>
  <c r="AK14" i="1"/>
  <c r="X11" i="1"/>
  <c r="P14" i="1"/>
  <c r="F13" i="1"/>
  <c r="V13" i="1"/>
  <c r="D13" i="1"/>
  <c r="AP14" i="1"/>
  <c r="AO13" i="1"/>
  <c r="AT14" i="1"/>
  <c r="AA14" i="1"/>
  <c r="R11" i="1"/>
  <c r="AN11" i="1"/>
  <c r="AW11" i="1"/>
  <c r="S13" i="1"/>
  <c r="T13" i="1"/>
  <c r="O14" i="1"/>
  <c r="G13" i="1"/>
  <c r="AH11" i="1"/>
  <c r="AZ13" i="1"/>
  <c r="J13" i="1"/>
  <c r="AG11" i="1"/>
  <c r="AQ13" i="1"/>
  <c r="W14" i="1"/>
  <c r="Y14" i="1"/>
  <c r="Z14" i="1"/>
  <c r="H13" i="1"/>
  <c r="BA13" i="1"/>
  <c r="H14" i="1"/>
  <c r="AX11" i="1"/>
  <c r="D11" i="1"/>
  <c r="AO11" i="1"/>
  <c r="AH13" i="1"/>
  <c r="AS11" i="1"/>
  <c r="K14" i="1"/>
  <c r="P11" i="1"/>
  <c r="C14" i="1"/>
  <c r="I13" i="1"/>
  <c r="L14" i="1"/>
  <c r="AU11" i="1"/>
  <c r="O11" i="1"/>
  <c r="S14" i="1"/>
  <c r="AO14" i="1"/>
  <c r="Q11" i="1"/>
  <c r="AR13" i="1"/>
  <c r="M14" i="1"/>
  <c r="AV14" i="1"/>
  <c r="AB11" i="1"/>
  <c r="AJ14" i="1"/>
  <c r="U14" i="1"/>
  <c r="N13" i="1"/>
  <c r="S11" i="1"/>
  <c r="N14" i="1"/>
  <c r="Q14" i="1"/>
  <c r="Y11" i="1"/>
  <c r="BA9" i="1"/>
  <c r="AZ9" i="1"/>
  <c r="T21" i="1"/>
  <c r="X21" i="1"/>
  <c r="AY9" i="1"/>
  <c r="AG21" i="1"/>
  <c r="AC9" i="1"/>
  <c r="O6" i="1"/>
  <c r="R6" i="1"/>
  <c r="AD6" i="1"/>
  <c r="H6" i="1"/>
  <c r="L6" i="1"/>
  <c r="V6" i="1"/>
  <c r="AA9" i="1"/>
  <c r="Z9" i="1"/>
  <c r="U6" i="1"/>
  <c r="AS21" i="1"/>
  <c r="M21" i="1"/>
  <c r="AR21" i="1"/>
  <c r="AE9" i="1"/>
  <c r="AE21" i="1"/>
  <c r="AG6" i="1"/>
  <c r="S21" i="1"/>
  <c r="AG9" i="1"/>
  <c r="AQ9" i="1"/>
  <c r="N6" i="1"/>
  <c r="AF21" i="1"/>
  <c r="Z21" i="1"/>
  <c r="Q6" i="1"/>
  <c r="AU6" i="1"/>
  <c r="J21" i="1"/>
  <c r="AO21" i="1"/>
  <c r="AK6" i="1"/>
  <c r="Z6" i="1"/>
  <c r="G6" i="1"/>
  <c r="M9" i="1"/>
  <c r="AU9" i="1"/>
  <c r="L9" i="1"/>
  <c r="Y9" i="1"/>
  <c r="I6" i="1"/>
  <c r="AS6" i="1"/>
  <c r="W9" i="1"/>
  <c r="AK21" i="1"/>
  <c r="J6" i="1"/>
  <c r="G21" i="1"/>
  <c r="K6" i="1"/>
  <c r="AY21" i="1"/>
  <c r="I21" i="1"/>
  <c r="AH21" i="1"/>
  <c r="Q9" i="1"/>
  <c r="L21" i="1"/>
  <c r="P9" i="1"/>
  <c r="AO6" i="1"/>
  <c r="AA6" i="1"/>
  <c r="AV6" i="1"/>
  <c r="U9" i="1"/>
  <c r="AB9" i="1"/>
  <c r="F9" i="1"/>
  <c r="AB6" i="1"/>
  <c r="AL9" i="1"/>
  <c r="C21" i="1"/>
  <c r="AL6" i="1"/>
  <c r="V9" i="1"/>
  <c r="AH9" i="1"/>
  <c r="AR9" i="1"/>
  <c r="C9" i="1"/>
  <c r="F21" i="1"/>
  <c r="AJ6" i="1"/>
  <c r="AO9" i="1"/>
  <c r="AP21" i="1"/>
  <c r="H21" i="1"/>
  <c r="O9" i="1"/>
  <c r="W6" i="1"/>
  <c r="AF6" i="1"/>
  <c r="K21" i="1"/>
  <c r="D6" i="1"/>
  <c r="AR6" i="1"/>
  <c r="AK9" i="1"/>
  <c r="S9" i="1"/>
  <c r="AS9" i="1"/>
  <c r="H9" i="1"/>
  <c r="C6" i="1"/>
  <c r="W21" i="1"/>
  <c r="F6" i="1"/>
  <c r="Q21" i="1"/>
  <c r="AC6" i="1"/>
  <c r="AP9" i="1"/>
  <c r="V21" i="1"/>
  <c r="AL21" i="1"/>
  <c r="BA21" i="1"/>
  <c r="BA6" i="1"/>
  <c r="X6" i="1"/>
  <c r="AT21" i="1"/>
  <c r="P21" i="1"/>
  <c r="AH6" i="1"/>
  <c r="AB21" i="1"/>
  <c r="O21" i="1"/>
  <c r="AZ6" i="1"/>
  <c r="AI9" i="1"/>
  <c r="AI6" i="1"/>
  <c r="AD9" i="1"/>
  <c r="T6" i="1"/>
  <c r="AW6" i="1"/>
  <c r="AE6" i="1"/>
  <c r="J9" i="1"/>
  <c r="R21" i="1"/>
  <c r="AX6" i="1"/>
  <c r="AZ21" i="1"/>
  <c r="AU21" i="1"/>
  <c r="I9" i="1"/>
  <c r="AJ21" i="1"/>
  <c r="U21" i="1"/>
  <c r="N9" i="1"/>
  <c r="S6" i="1"/>
  <c r="AQ6" i="1"/>
  <c r="AP6" i="1"/>
  <c r="AJ9" i="1"/>
  <c r="X9" i="1"/>
  <c r="AM9" i="1"/>
  <c r="AY6" i="1"/>
  <c r="D9" i="1"/>
  <c r="AX9" i="1"/>
  <c r="AF9" i="1"/>
  <c r="AC21" i="1"/>
  <c r="P6" i="1"/>
  <c r="Y21" i="1"/>
  <c r="AX21" i="1"/>
  <c r="AA21" i="1"/>
  <c r="M6" i="1"/>
  <c r="AN9" i="1"/>
  <c r="Y6" i="1"/>
  <c r="AQ21" i="1"/>
  <c r="T9" i="1"/>
  <c r="R9" i="1"/>
  <c r="AW9" i="1"/>
  <c r="G9" i="1"/>
  <c r="AT9" i="1"/>
  <c r="K9" i="1"/>
  <c r="N21" i="1"/>
  <c r="AT6" i="1"/>
  <c r="D21" i="1"/>
  <c r="AV9" i="1"/>
  <c r="AX8" i="1"/>
  <c r="K18" i="1"/>
  <c r="AC18" i="1"/>
  <c r="AC8" i="1"/>
  <c r="R18" i="1"/>
  <c r="S18" i="1"/>
  <c r="AB18" i="1"/>
  <c r="J8" i="1"/>
  <c r="L18" i="1"/>
  <c r="M8" i="1"/>
  <c r="T8" i="1"/>
  <c r="X8" i="1"/>
  <c r="AW8" i="1"/>
  <c r="U8" i="1"/>
  <c r="AG8" i="1"/>
  <c r="D8" i="1"/>
  <c r="D18" i="1"/>
  <c r="AU18" i="1"/>
  <c r="J18" i="1"/>
  <c r="O18" i="1"/>
  <c r="AG18" i="1"/>
  <c r="X18" i="1"/>
  <c r="AN8" i="1"/>
  <c r="AO8" i="1"/>
  <c r="AQ18" i="1"/>
  <c r="AK8" i="1"/>
  <c r="R8" i="1"/>
  <c r="N8" i="1"/>
  <c r="K8" i="1"/>
  <c r="AF18" i="1"/>
  <c r="C18" i="1"/>
  <c r="U18" i="1"/>
  <c r="AZ8" i="1"/>
  <c r="AX18" i="1"/>
  <c r="AM8" i="1"/>
  <c r="AY18" i="1"/>
  <c r="N18" i="1"/>
  <c r="BA18" i="1"/>
  <c r="AH8" i="1"/>
  <c r="AI8" i="1"/>
  <c r="AV8" i="1"/>
  <c r="AT8" i="1"/>
  <c r="AT18" i="1"/>
  <c r="AR18" i="1"/>
  <c r="AY8" i="1"/>
  <c r="Q8" i="1"/>
  <c r="C8" i="1"/>
  <c r="M18" i="1"/>
  <c r="AD8" i="1"/>
  <c r="AJ8" i="1"/>
  <c r="AS8" i="1"/>
  <c r="F8" i="1"/>
  <c r="Z8" i="1"/>
  <c r="AA8" i="1"/>
  <c r="V18" i="1"/>
  <c r="AQ8" i="1"/>
  <c r="AU8" i="1"/>
  <c r="AJ18" i="1"/>
  <c r="AE8" i="1"/>
  <c r="AL18" i="1"/>
  <c r="AR8" i="1"/>
  <c r="H18" i="1"/>
  <c r="I18" i="1"/>
  <c r="AS18" i="1"/>
  <c r="AF8" i="1"/>
  <c r="AP18" i="1"/>
  <c r="AB8" i="1"/>
  <c r="H8" i="1"/>
  <c r="W8" i="1"/>
  <c r="F18" i="1"/>
  <c r="AZ18" i="1"/>
  <c r="AW18" i="1"/>
  <c r="Y8" i="1"/>
  <c r="AH18" i="1"/>
  <c r="O8" i="1"/>
  <c r="BA8" i="1"/>
  <c r="V8" i="1"/>
  <c r="Q18" i="1"/>
  <c r="AP8" i="1"/>
  <c r="T18" i="1"/>
  <c r="G18" i="1"/>
  <c r="Y18" i="1"/>
  <c r="P8" i="1"/>
  <c r="AV18" i="1"/>
  <c r="P18" i="1"/>
  <c r="W18" i="1"/>
  <c r="AO18" i="1"/>
  <c r="AA18" i="1"/>
  <c r="Z18" i="1"/>
  <c r="G8" i="1"/>
  <c r="AL8" i="1"/>
  <c r="AK18" i="1"/>
  <c r="L8" i="1"/>
  <c r="I8" i="1"/>
  <c r="S8" i="1"/>
  <c r="I17" i="1"/>
  <c r="Z17" i="1"/>
  <c r="BA10" i="1"/>
  <c r="AU15" i="1"/>
  <c r="Q10" i="1"/>
  <c r="C17" i="1"/>
  <c r="R15" i="1"/>
  <c r="AT15" i="1"/>
  <c r="R17" i="1"/>
  <c r="I10" i="1"/>
  <c r="C15" i="1"/>
  <c r="AA17" i="1"/>
  <c r="M15" i="1"/>
  <c r="AO10" i="1"/>
  <c r="AQ15" i="1"/>
  <c r="AS10" i="1"/>
  <c r="D10" i="1"/>
  <c r="V10" i="1"/>
  <c r="L15" i="1"/>
  <c r="N17" i="1"/>
  <c r="G10" i="1"/>
  <c r="V15" i="1"/>
  <c r="BA17" i="1"/>
  <c r="AP17" i="1"/>
  <c r="S17" i="1"/>
  <c r="K10" i="1"/>
  <c r="U15" i="1"/>
  <c r="AH17" i="1"/>
  <c r="AI10" i="1"/>
  <c r="AH15" i="1"/>
  <c r="AJ15" i="1"/>
  <c r="O17" i="1"/>
  <c r="S15" i="1"/>
  <c r="AS15" i="1"/>
  <c r="T15" i="1"/>
  <c r="Q15" i="1"/>
  <c r="W15" i="1"/>
  <c r="AJ10" i="1"/>
  <c r="AV10" i="1"/>
  <c r="AR17" i="1"/>
  <c r="AA15" i="1"/>
  <c r="J15" i="1"/>
  <c r="R10" i="1"/>
  <c r="AO17" i="1"/>
  <c r="AF10" i="1"/>
  <c r="AL15" i="1"/>
  <c r="I15" i="1"/>
  <c r="AX17" i="1"/>
  <c r="AC10" i="1"/>
  <c r="AK15" i="1"/>
  <c r="AZ15" i="1"/>
  <c r="P10" i="1"/>
  <c r="AH10" i="1"/>
  <c r="V17" i="1"/>
  <c r="AG15" i="1"/>
  <c r="AF17" i="1"/>
  <c r="AQ10" i="1"/>
  <c r="AK10" i="1"/>
  <c r="H10" i="1"/>
  <c r="X10" i="1"/>
  <c r="AR15" i="1"/>
  <c r="D15" i="1"/>
  <c r="AB17" i="1"/>
  <c r="AU10" i="1"/>
  <c r="K15" i="1"/>
  <c r="W17" i="1"/>
  <c r="AY17" i="1"/>
  <c r="AO15" i="1"/>
  <c r="AW17" i="1"/>
  <c r="H17" i="1"/>
  <c r="AG17" i="1"/>
  <c r="P17" i="1"/>
  <c r="AY10" i="1"/>
  <c r="AG10" i="1"/>
  <c r="X17" i="1"/>
  <c r="H15" i="1"/>
  <c r="M17" i="1"/>
  <c r="Z15" i="1"/>
  <c r="AL10" i="1"/>
  <c r="T10" i="1"/>
  <c r="Y10" i="1"/>
  <c r="L10" i="1"/>
  <c r="AZ17" i="1"/>
  <c r="J17" i="1"/>
  <c r="AP10" i="1"/>
  <c r="G17" i="1"/>
  <c r="Y17" i="1"/>
  <c r="G15" i="1"/>
  <c r="N10" i="1"/>
  <c r="AU17" i="1"/>
  <c r="AY15" i="1"/>
  <c r="D17" i="1"/>
  <c r="AC17" i="1"/>
  <c r="F15" i="1"/>
  <c r="O15" i="1"/>
  <c r="F17" i="1"/>
  <c r="AC15" i="1"/>
  <c r="S10" i="1"/>
  <c r="Z10" i="1"/>
  <c r="Y15" i="1"/>
  <c r="X15" i="1"/>
  <c r="AV17" i="1"/>
  <c r="AP15" i="1"/>
  <c r="AW10" i="1"/>
  <c r="T17" i="1"/>
  <c r="AF15" i="1"/>
  <c r="O10" i="1"/>
  <c r="C10" i="1"/>
  <c r="L17" i="1"/>
  <c r="U17" i="1"/>
  <c r="AX10" i="1"/>
  <c r="Q17" i="1"/>
  <c r="AT17" i="1"/>
  <c r="AD10" i="1"/>
  <c r="AA10" i="1"/>
  <c r="W10" i="1"/>
  <c r="J10" i="1"/>
  <c r="AB15" i="1"/>
  <c r="F10" i="1"/>
  <c r="K17" i="1"/>
  <c r="AJ17" i="1"/>
  <c r="AX15" i="1"/>
  <c r="P15" i="1"/>
  <c r="AK17" i="1"/>
  <c r="N15" i="1"/>
  <c r="AS17" i="1"/>
  <c r="AZ10" i="1"/>
  <c r="AW15" i="1"/>
  <c r="AV15" i="1"/>
  <c r="U10" i="1"/>
  <c r="AR10" i="1"/>
  <c r="AQ17" i="1"/>
  <c r="M10" i="1"/>
  <c r="AB10" i="1"/>
  <c r="BA15" i="1"/>
  <c r="AL17" i="1"/>
  <c r="AT10" i="1"/>
  <c r="N25" i="1"/>
  <c r="Y25" i="1"/>
  <c r="K25" i="1"/>
  <c r="AC25" i="1"/>
  <c r="AP25" i="1"/>
  <c r="U25" i="1"/>
  <c r="H25" i="1"/>
  <c r="AR25" i="1"/>
  <c r="BA25" i="1"/>
  <c r="Q25" i="1"/>
  <c r="L25" i="1"/>
  <c r="AU25" i="1"/>
  <c r="AG25" i="1"/>
  <c r="AL25" i="1"/>
  <c r="F25" i="1"/>
  <c r="AS25" i="1"/>
  <c r="AJ25" i="1"/>
  <c r="AA25" i="1"/>
  <c r="W25" i="1"/>
  <c r="AF25" i="1"/>
  <c r="D25" i="1"/>
  <c r="S25" i="1"/>
  <c r="I25" i="1"/>
  <c r="AO25" i="1"/>
  <c r="AX25" i="1"/>
  <c r="AY25" i="1"/>
  <c r="AB25" i="1"/>
  <c r="R25" i="1"/>
  <c r="AH25" i="1"/>
  <c r="J25" i="1"/>
  <c r="P25" i="1"/>
  <c r="V25" i="1"/>
  <c r="C25" i="1"/>
  <c r="T25" i="1"/>
  <c r="Z25" i="1"/>
  <c r="AQ25" i="1"/>
  <c r="O25" i="1"/>
  <c r="M25" i="1"/>
  <c r="AK25" i="1"/>
  <c r="AZ25" i="1"/>
  <c r="G25" i="1"/>
  <c r="AT25" i="1"/>
  <c r="AE25" i="1"/>
  <c r="X25" i="1"/>
  <c r="BE10" i="1"/>
  <c r="BE7" i="1"/>
  <c r="BF23" i="1"/>
  <c r="BC13" i="1"/>
  <c r="BB16" i="1"/>
  <c r="BF20" i="1"/>
  <c r="BD17" i="1"/>
  <c r="BC10" i="1"/>
  <c r="BF14" i="1"/>
  <c r="BD6" i="1"/>
  <c r="BC11" i="1"/>
  <c r="E11" i="1"/>
  <c r="BC14" i="1"/>
  <c r="BF24" i="1"/>
  <c r="BB8" i="1"/>
  <c r="BC21" i="1"/>
  <c r="BB25" i="1"/>
  <c r="BD23" i="1"/>
  <c r="BC16" i="1"/>
  <c r="E17" i="1"/>
  <c r="BB24" i="1"/>
  <c r="BE17" i="1"/>
  <c r="BE22" i="1"/>
  <c r="BE9" i="1"/>
  <c r="BE24" i="1"/>
  <c r="BF22" i="1"/>
  <c r="BB23" i="1"/>
  <c r="BF16" i="1"/>
  <c r="E19" i="1"/>
  <c r="BD13" i="1"/>
  <c r="BF25" i="1"/>
  <c r="BD18" i="1"/>
  <c r="BC25" i="1"/>
  <c r="E10" i="1"/>
  <c r="BB18" i="1"/>
  <c r="BC19" i="1"/>
  <c r="BF8" i="1"/>
  <c r="BF19" i="1"/>
  <c r="E24" i="1"/>
  <c r="BC24" i="1"/>
  <c r="E16" i="1"/>
  <c r="BE19" i="1"/>
  <c r="E9" i="1"/>
  <c r="E14" i="1"/>
  <c r="BE18" i="1"/>
  <c r="BF7" i="1"/>
  <c r="BB13" i="1"/>
  <c r="BC9" i="1"/>
  <c r="E25" i="1"/>
  <c r="BC18" i="1"/>
  <c r="BB4" i="1"/>
  <c r="BB17" i="1"/>
  <c r="E18" i="1"/>
  <c r="BD10" i="1"/>
  <c r="E4" i="1"/>
  <c r="BF12" i="1"/>
  <c r="E22" i="1"/>
  <c r="BD19" i="1"/>
  <c r="BE14" i="1"/>
  <c r="BE15" i="1"/>
  <c r="BE11" i="1"/>
  <c r="BE5" i="1"/>
  <c r="BF11" i="1"/>
  <c r="BC8" i="1"/>
  <c r="BF17" i="1"/>
  <c r="BF9" i="1"/>
  <c r="BB15" i="1"/>
  <c r="BB9" i="1"/>
  <c r="BC12" i="1"/>
  <c r="E6" i="1"/>
  <c r="E5" i="1"/>
  <c r="BC23" i="1"/>
  <c r="BD21" i="1"/>
  <c r="BD14" i="1"/>
  <c r="BF5" i="1"/>
  <c r="BC17" i="1"/>
  <c r="BB11" i="1"/>
  <c r="BD16" i="1"/>
  <c r="BE23" i="1"/>
  <c r="BE16" i="1"/>
  <c r="BD12" i="1"/>
  <c r="BF6" i="1"/>
  <c r="BB10" i="1"/>
  <c r="BB5" i="1"/>
  <c r="BF21" i="1"/>
  <c r="E20" i="1"/>
  <c r="BC5" i="1"/>
  <c r="BD9" i="1"/>
  <c r="BB19" i="1"/>
  <c r="BD11" i="1"/>
  <c r="BC15" i="1"/>
  <c r="BD25" i="1"/>
  <c r="BC6" i="1"/>
  <c r="BF18" i="1"/>
  <c r="BB7" i="1"/>
  <c r="BC4" i="1"/>
  <c r="BD8" i="1"/>
  <c r="BE13" i="1"/>
  <c r="BE4" i="1"/>
  <c r="BE8" i="1"/>
  <c r="BE12" i="1"/>
  <c r="BE20" i="1"/>
  <c r="BD22" i="1"/>
  <c r="BD5" i="1"/>
  <c r="BD15" i="1"/>
  <c r="E8" i="1"/>
  <c r="BB22" i="1"/>
  <c r="BB12" i="1"/>
  <c r="BB6" i="1"/>
  <c r="E21" i="1"/>
  <c r="E7" i="1"/>
  <c r="BC7" i="1"/>
  <c r="BE6" i="1"/>
  <c r="BE25" i="1"/>
  <c r="BD7" i="1"/>
  <c r="E12" i="1"/>
  <c r="BF4" i="1"/>
  <c r="BB14" i="1"/>
  <c r="BF10" i="1"/>
  <c r="E23" i="1"/>
  <c r="E15" i="1"/>
  <c r="BD20" i="1"/>
  <c r="BC22" i="1"/>
  <c r="BB21" i="1"/>
  <c r="BF13" i="1"/>
  <c r="BC20" i="1"/>
  <c r="BB20" i="1"/>
  <c r="E13" i="1"/>
  <c r="BE21" i="1"/>
  <c r="BD24" i="1"/>
  <c r="BD4" i="1"/>
  <c r="BF15" i="1"/>
</calcChain>
</file>

<file path=xl/sharedStrings.xml><?xml version="1.0" encoding="utf-8"?>
<sst xmlns="http://schemas.openxmlformats.org/spreadsheetml/2006/main" count="80" uniqueCount="80">
  <si>
    <t>Symbol</t>
  </si>
  <si>
    <t>LastTradeDate</t>
  </si>
  <si>
    <t>LastTradeTime</t>
  </si>
  <si>
    <t>Last</t>
  </si>
  <si>
    <t>Change</t>
  </si>
  <si>
    <t>PercentChange</t>
  </si>
  <si>
    <t>Open</t>
  </si>
  <si>
    <t>High</t>
  </si>
  <si>
    <t>Low</t>
  </si>
  <si>
    <t>Volume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</si>
  <si>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</si>
  <si>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</si>
  <si>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</si>
  <si>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</si>
  <si>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</si>
  <si>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</si>
  <si>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</si>
  <si>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</si>
  <si>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</si>
  <si>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</si>
  <si>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</si>
  <si>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</si>
  <si>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</si>
  <si>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</si>
  <si>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</si>
  <si>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</si>
  <si>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</si>
  <si>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</si>
  <si>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</si>
  <si>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</si>
  <si>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</si>
  <si>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</si>
  <si>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</si>
  <si>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</si>
  <si>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</si>
  <si>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</si>
  <si>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</si>
  <si>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</si>
  <si>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</si>
  <si>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</si>
  <si>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</si>
  <si>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</si>
  <si>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</si>
  <si>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</si>
  <si>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</si>
  <si>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</si>
  <si>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</si>
  <si>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rtd_LastError</t>
  </si>
  <si>
    <t>rtd_LastMessage</t>
  </si>
  <si>
    <t>rtd_LastUpdate</t>
  </si>
  <si>
    <t>rtd_LastUpdateDate</t>
  </si>
  <si>
    <t>rtd_LastUpdateTime</t>
  </si>
  <si>
    <t>AAPL</t>
  </si>
  <si>
    <t>GOOG</t>
  </si>
  <si>
    <t>MSFT</t>
  </si>
  <si>
    <t>ORCL</t>
  </si>
  <si>
    <t>FB</t>
  </si>
  <si>
    <t>LNKD</t>
  </si>
  <si>
    <t>YHOO</t>
  </si>
  <si>
    <t>LastTick</t>
  </si>
  <si>
    <t>MarketCap$</t>
  </si>
  <si>
    <t>EBITDA$</t>
  </si>
  <si>
    <t>ExDividendDate2</t>
  </si>
  <si>
    <t>DividendPayDate2</t>
  </si>
  <si>
    <t>ABX.TO</t>
  </si>
  <si>
    <t>EMA.TO</t>
  </si>
  <si>
    <t>^FTSE</t>
  </si>
  <si>
    <t>GLEN.L</t>
  </si>
  <si>
    <t>BARC.L</t>
  </si>
  <si>
    <t>BLT.L</t>
  </si>
  <si>
    <t>RIO.L</t>
  </si>
  <si>
    <t>BHP.AX</t>
  </si>
  <si>
    <t>RIO.AX</t>
  </si>
  <si>
    <t>^GDAXI</t>
  </si>
  <si>
    <t>CBK.DE</t>
  </si>
  <si>
    <t>EOAN.DE</t>
  </si>
  <si>
    <t>ACA.PA</t>
  </si>
  <si>
    <t>BNP.PA</t>
  </si>
  <si>
    <t>FP.PA</t>
  </si>
  <si>
    <t>The YahooFinanceQuotes provider is obsolete. The data source has long delays. Use the YahooFinanceQuotesCSV provider instead.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</si>
</sst>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[Color10]\+0.00;[Red]\-0.00;0.00"/>
    <numFmt numFmtId="166" formatCode="[$-409]m/d/yy\ h:mm\ AM/PM;@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/>
    <xf numFmtId="165" fontId="0" fillId="0" borderId="0" xfId="0" applyNumberFormat="1"/>
    <xf numFmtId="10" fontId="0" fillId="0" borderId="0" xfId="0" applyNumberFormat="1"/>
    <xf numFmtId="3" fontId="0" fillId="0" borderId="0" xfId="0" applyNumberFormat="1"/>
    <xf numFmtId="166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165" fontId="0" fillId="0" borderId="1" xfId="0" applyNumberFormat="1" applyFont="1" applyBorder="1"/>
    <xf numFmtId="0" fontId="4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0" borderId="0" xfId="0" applyNumberFormat="1"/>
    <xf numFmtId="0" fontId="0" fillId="2" borderId="0" xfId="0" applyFill="1" applyBorder="1"/>
    <xf numFmtId="164" fontId="0" fillId="0" borderId="0" xfId="0" applyNumberFormat="1" applyBorder="1"/>
    <xf numFmtId="0" fontId="4" fillId="0" borderId="0" xfId="0" applyNumberFormat="1" applyFont="1" applyBorder="1" applyAlignment="1">
      <alignment horizontal="center"/>
    </xf>
    <xf numFmtId="2" fontId="0" fillId="0" borderId="0" xfId="0" applyNumberFormat="1" applyBorder="1"/>
    <xf numFmtId="165" fontId="0" fillId="0" borderId="2" xfId="0" applyNumberFormat="1" applyBorder="1"/>
    <xf numFmtId="10" fontId="0" fillId="0" borderId="0" xfId="0" applyNumberFormat="1" applyBorder="1"/>
    <xf numFmtId="3" fontId="0" fillId="0" borderId="0" xfId="0" applyNumberFormat="1" applyBorder="1"/>
    <xf numFmtId="0" fontId="0" fillId="0" borderId="0" xfId="0" applyNumberFormat="1" applyBorder="1"/>
    <xf numFmtId="165" fontId="0" fillId="0" borderId="0" xfId="0" applyNumberFormat="1" applyBorder="1"/>
    <xf numFmtId="14" fontId="0" fillId="0" borderId="0" xfId="0" applyNumberFormat="1" applyBorder="1"/>
    <xf numFmtId="166" fontId="0" fillId="0" borderId="0" xfId="0" applyNumberFormat="1" applyBorder="1"/>
    <xf numFmtId="0" fontId="0" fillId="0" borderId="0" xfId="0" applyNumberFormat="1" applyAlignment="1">
      <alignment horizontal="right"/>
    </xf>
    <xf numFmtId="0" fontId="0" fillId="0" borderId="0" xfId="0" applyNumberFormat="1" applyBorder="1" applyAlignment="1">
      <alignment horizontal="right"/>
    </xf>
    <xf numFmtId="0" fontId="5" fillId="0" borderId="0" xfId="0" applyFont="1"/>
  </cellXfs>
  <cellStyles count="11">
    <cellStyle name="Normal" xfId="0" builtinId="0"/>
    <cellStyle name="Normal 2" xfId="2"/>
    <cellStyle name="Normal 2 2" xfId="3"/>
    <cellStyle name="Normal 2 2 2" xfId="1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61">
    <dxf>
      <numFmt numFmtId="164" formatCode="[$-F400]h:mm:ss\ AM/PM"/>
    </dxf>
    <dxf>
      <numFmt numFmtId="19" formatCode="dd/mm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" formatCode="#,##0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0" formatCode="General"/>
    </dxf>
    <dxf>
      <numFmt numFmtId="0" formatCode="General"/>
    </dxf>
    <dxf>
      <numFmt numFmtId="3" formatCode="#,##0"/>
    </dxf>
    <dxf>
      <numFmt numFmtId="0" formatCode="General"/>
      <alignment horizontal="right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</dxf>
    <dxf>
      <numFmt numFmtId="2" formatCode="0.00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5" formatCode="[Color10]\+0.00;[Red]\-0.00;0.0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20090000000</v>
        <stp/>
        <stp>YahooFinanceQuotes</stp>
        <stp>FP.PA</stp>
        <stp>EBITDA$</stp>
        <tr r="AY25" s="1"/>
      </tp>
      <tp>
        <v>11.1</v>
        <stp/>
        <stp>YahooFinanceQuotes</stp>
        <stp>BARC.L</stp>
        <stp>EPSEstimateCurrentYear</stp>
        <tr r="AG15" s="1"/>
      </tp>
      <tp>
        <v>0</v>
        <stp/>
        <stp>YahooFinanceQuotes</stp>
        <stp>RIO.L</stp>
        <stp>EPSEstimateNextQuarter</stp>
        <tr r="AH17" s="1"/>
      </tp>
      <tp>
        <v>0</v>
        <stp/>
        <stp>YahooFinanceQuotes</stp>
        <stp>YHOO</stp>
        <stp>Last:tick</stp>
        <tr r="E10" s="1"/>
      </tp>
      <tp>
        <v>57.29</v>
        <stp/>
        <stp>YahooFinanceQuotes</stp>
        <stp>MSFT</stp>
        <stp>High</stp>
        <tr r="J8" s="1"/>
      </tp>
      <tp>
        <v>26.83</v>
        <stp/>
        <stp>YahooFinanceQuotes</stp>
        <stp>BHP.AX</stp>
        <stp>YearHigh</stp>
        <tr r="P18" s="1"/>
      </tp>
      <tp>
        <v>738.45349999999996</v>
        <stp/>
        <stp>YahooFinanceQuotes</stp>
        <stp>GOOG</stp>
        <stp>Last</stp>
        <tr r="F6" s="1"/>
      </tp>
      <tp>
        <v>121.1</v>
        <stp/>
        <stp>YahooFinanceQuotes</stp>
        <stp>BARC.L</stp>
        <stp>YearLow</stp>
        <tr r="Q15" s="1"/>
      </tp>
      <tp>
        <v>38.744999999999997</v>
        <stp/>
        <stp>YahooFinanceQuotes</stp>
        <stp>YHOO</stp>
        <stp>Last</stp>
        <tr r="F10" s="1"/>
      </tp>
      <tp t="s">
        <v>Yahoo! Inc.</v>
        <stp/>
        <stp>YahooFinanceQuotes</stp>
        <stp>YHOO</stp>
        <stp>Name</stp>
        <tr r="AZ10" s="1"/>
      </tp>
      <tp>
        <v>1</v>
        <stp/>
        <stp>YahooFinanceQuotes</stp>
        <stp>CBK.DE</stp>
        <stp>Last:tick</stp>
        <tr r="E21" s="1"/>
      </tp>
      <tp>
        <v>2</v>
        <stp/>
        <stp>YahooFinanceQuotes</stp>
        <stp>ORCL</stp>
        <stp>ChangeFromTwoHundredDayMovingAverage</stp>
        <tr r="Z9" s="1"/>
      </tp>
      <tp t="s">
        <v>Alphabet Inc.</v>
        <stp/>
        <stp>YahooFinanceQuotes</stp>
        <stp>GOOG</stp>
        <stp>Name</stp>
        <tr r="AZ6" s="1"/>
      </tp>
      <tp>
        <v>0</v>
        <stp/>
        <stp>YahooFinanceQuotes</stp>
        <stp>ORCL</stp>
        <stp>Low</stp>
        <tr r="K9" s="1"/>
      </tp>
      <tp>
        <v>42536</v>
        <stp/>
        <stp>YahooFinanceQuotes</stp>
        <stp>ABX.TO</stp>
        <stp>DividendPayDate2</stp>
        <tr r="AR11" s="1"/>
      </tp>
      <tp>
        <v>2.2999999999999998</v>
        <stp/>
        <stp>YahooFinanceQuotes</stp>
        <stp>GLEN.L</stp>
        <stp>Change</stp>
        <tr r="G14" s="1"/>
      </tp>
      <tp t="s">
        <v>6723.71 - 6780.05</v>
        <stp/>
        <stp>YahooFinanceQuotes</stp>
        <stp>^FTSE</stp>
        <stp>DaysRange</stp>
        <tr r="M13" s="1"/>
      </tp>
      <tp>
        <v>0.2</v>
        <stp/>
        <stp>YahooFinanceQuotes</stp>
        <stp>BHP.AX</stp>
        <stp>EPSEstimateCurrentYear</stp>
        <tr r="AG18" s="1"/>
      </tp>
      <tp>
        <v>4.5599999999999996</v>
        <stp/>
        <stp>YahooFinanceQuotes</stp>
        <stp>BNP.PA</stp>
        <stp>EPSEstimateCurrentYear</stp>
        <tr r="AG24" s="1"/>
      </tp>
      <tp>
        <v>9.2200000000000006</v>
        <stp/>
        <stp>YahooFinanceQuotes</stp>
        <stp>MSFT</stp>
        <stp>BookValue</stp>
        <tr r="AS8" s="1"/>
      </tp>
      <tp>
        <v>0.17</v>
        <stp/>
        <stp>YahooFinanceQuotes</stp>
        <stp>YHOO</stp>
        <stp>EPSEstimateNextQuarter</stp>
        <tr r="AH10" s="1"/>
      </tp>
      <tp t="s">
        <v>13.53B</v>
        <stp/>
        <stp>YahooFinanceQuotes</stp>
        <stp>BLT.L</stp>
        <stp>EBITDA</stp>
        <tr r="AX16" s="1"/>
      </tp>
      <tp t="s">
        <v>36.53 - 55.34</v>
        <stp/>
        <stp>YahooFinanceQuotes</stp>
        <stp>RIO.AX</stp>
        <stp>YearRange</stp>
        <tr r="R19" s="1"/>
      </tp>
      <tp>
        <v>8699.2900000000009</v>
        <stp/>
        <stp>YahooFinanceQuotes</stp>
        <stp>^GDAXI</stp>
        <stp>YearLow</stp>
        <tr r="Q20" s="1"/>
      </tp>
      <tp>
        <v>56.51</v>
        <stp/>
        <stp>YahooFinanceQuotes</stp>
        <stp>MSFT</stp>
        <stp>Low</stp>
        <tr r="K8" s="1"/>
      </tp>
      <tp>
        <v>11.77</v>
        <stp/>
        <stp>YahooFinanceQuotes</stp>
        <stp>AAPL</stp>
        <stp>PriceEPSEstimateCurrentYear</stp>
        <tr r="AV4" s="1"/>
      </tp>
      <tp>
        <v>0.56999999999999995</v>
        <stp/>
        <stp>YahooFinanceQuotes</stp>
        <stp>YHOO</stp>
        <stp>EPSEstimateNextYear</stp>
        <tr r="AI10" s="1"/>
      </tp>
      <tp>
        <v>93.24</v>
        <stp/>
        <stp>YahooFinanceQuotes</stp>
        <stp>^GDAXI</stp>
        <stp>Change</stp>
        <tr r="G20" s="1"/>
      </tp>
      <tp>
        <v>10.48</v>
        <stp/>
        <stp>YahooFinanceQuotes</stp>
        <stp>BLT.L</stp>
        <stp>BookValue</stp>
        <tr r="AS16" s="1"/>
      </tp>
      <tp t="s">
        <v>529.50B</v>
        <stp/>
        <stp>YahooFinanceQuotes</stp>
        <stp>AAPL</stp>
        <stp>MarketCapitalization</stp>
        <tr r="AK4" s="1"/>
      </tp>
      <tp>
        <v>42424</v>
        <stp/>
        <stp>YahooFinanceQuotes</stp>
        <stp>RIO.AX</stp>
        <stp>ExDividendDate</stp>
        <tr r="AO19" s="1"/>
      </tp>
      <tp>
        <v>-1</v>
        <stp/>
        <stp>YahooFinanceQuotes</stp>
        <stp>AAPL</stp>
        <stp>Last:tick</stp>
        <tr r="E4" s="1"/>
      </tp>
      <tp>
        <v>0</v>
        <stp/>
        <stp>YahooFinanceQuotes</stp>
        <stp>ORCL</stp>
        <stp>Last:tick</stp>
        <tr r="E9" s="1"/>
      </tp>
      <tp>
        <v>149.9</v>
        <stp/>
        <stp>YahooFinanceQuotes</stp>
        <stp>BARC.L</stp>
        <stp>Last</stp>
        <tr r="F15" s="1"/>
      </tp>
      <tp t="s">
        <v>14.06 - 26.83</v>
        <stp/>
        <stp>YahooFinanceQuotes</stp>
        <stp>BHP.AX</stp>
        <stp>YearRange</stp>
        <tr r="R18" s="1"/>
      </tp>
      <tp>
        <v>-9.5999999999999992E-3</v>
        <stp/>
        <stp>YahooFinanceQuotes</stp>
        <stp>^FTSE</stp>
        <stp>PercentChangeFromYearHigh</stp>
        <tr r="U13" s="1"/>
      </tp>
      <tp>
        <v>30.8</v>
        <stp/>
        <stp>YahooFinanceQuotes</stp>
        <stp>GLEN.L</stp>
        <stp>ChangeFromFiftyDayMovingAverage</stp>
        <tr r="Y14" s="1"/>
      </tp>
      <tp t="s">
        <v>BARCLAYS</v>
        <stp/>
        <stp>YahooFinanceQuotes</stp>
        <stp>BARC.L</stp>
        <stp>Name</stp>
        <tr r="AZ15" s="1"/>
      </tp>
      <tp>
        <v>4.62</v>
        <stp/>
        <stp>YahooFinanceQuotes</stp>
        <stp>FB</stp>
        <stp>EPSEstimateNextYear</stp>
        <tr r="AI5" s="1"/>
      </tp>
      <tp t="e">
        <v>#N/A</v>
        <stp/>
        <stp>YahooFinanceQuotes</stp>
        <stp>RIO.AX</stp>
        <stp>DividendPayDate2</stp>
        <tr r="AR19" s="1"/>
      </tp>
      <tp>
        <v>11669.9</v>
        <stp/>
        <stp>YahooFinanceQuotes</stp>
        <stp>^GDAXI</stp>
        <stp>YearHigh</stp>
        <tr r="P20" s="1"/>
      </tp>
      <tp t="s">
        <v/>
        <stp/>
        <stp>YahooFinanceQuotes</stp>
        <stp>^GDAXI</stp>
        <stp>rtd_LastMessage</stp>
        <tr r="BC20" s="1"/>
      </tp>
      <tp>
        <v>39.54</v>
        <stp/>
        <stp>YahooFinanceQuotes</stp>
        <stp>GOOG</stp>
        <stp>EPSEstimateNextYear</stp>
        <tr r="AI6" s="1"/>
      </tp>
      <tp>
        <v>3346041</v>
        <stp/>
        <stp>YahooFinanceQuotes</stp>
        <stp>ABX.TO</stp>
        <stp>Volume</stp>
        <tr r="L11" s="1"/>
      </tp>
      <tp>
        <v>-0.1139</v>
        <stp/>
        <stp>YahooFinanceQuotes</stp>
        <stp>^GDAXI</stp>
        <stp>PercentChangeFromYearHigh</stp>
        <tr r="U20" s="1"/>
      </tp>
      <tp t="s">
        <v>42.88 - 43.85</v>
        <stp/>
        <stp>YahooFinanceQuotes</stp>
        <stp>BNP.PA</stp>
        <stp>DaysRange</stp>
        <tr r="M24" s="1"/>
      </tp>
      <tp>
        <v>4.4400000000000004</v>
        <stp/>
        <stp>YahooFinanceQuotes</stp>
        <stp>MSFT</stp>
        <stp>ChangeFromTwoHundredDayMovingAverage</stp>
        <tr r="Z8" s="1"/>
      </tp>
      <tp>
        <v>-1</v>
        <stp/>
        <stp>YahooFinanceQuotes</stp>
        <stp>ACA.PA</stp>
        <stp>Last:tick</stp>
        <tr r="E23" s="1"/>
      </tp>
      <tp>
        <v>1</v>
        <stp/>
        <stp>YahooFinanceQuotes</stp>
        <stp>EMA.TO</stp>
        <stp>Last:tick</stp>
        <tr r="E12" s="1"/>
      </tp>
      <tp>
        <v>-6.5095E-2</v>
        <stp/>
        <stp>YahooFinanceQuotes</stp>
        <stp>GOOG</stp>
        <stp>PercentChangeFromYearHigh</stp>
        <tr r="U6" s="1"/>
      </tp>
      <tp>
        <v>-2.6099999999999998E-2</v>
        <stp/>
        <stp>YahooFinanceQuotes</stp>
        <stp>AAPL</stp>
        <stp>PercentChangeFromTwoHundredDayMovingAverage</stp>
        <tr r="AB4" s="1"/>
      </tp>
      <tp t="e">
        <v>#N/A</v>
        <stp/>
        <stp>YahooFinanceQuotes</stp>
        <stp>BNP.PA</stp>
        <stp>DividendPayDate2</stp>
        <tr r="AR24" s="1"/>
      </tp>
      <tp>
        <v>12.205</v>
        <stp/>
        <stp>YahooFinanceQuotes</stp>
        <stp>CBK.DE</stp>
        <stp>YearHigh</stp>
        <tr r="P21" s="1"/>
      </tp>
      <tp>
        <v>4.2300000000000004</v>
        <stp/>
        <stp>YahooFinanceQuotes</stp>
        <stp>LNKD</stp>
        <stp>EPSEstimateNextYear</stp>
        <tr r="AI7" s="1"/>
      </tp>
      <tp>
        <v>-0.28360000000000002</v>
        <stp/>
        <stp>YahooFinanceQuotes</stp>
        <stp>BNP.PA</stp>
        <stp>PercentChangeFromYearHigh</stp>
        <tr r="U24" s="1"/>
      </tp>
      <tp>
        <v>42578.491167881948</v>
        <stp/>
        <stp>YahooFinanceQuotes</stp>
        <stp>ORCL</stp>
        <stp>rtd_LastUpdate</stp>
        <tr r="BD9" s="1"/>
      </tp>
      <tp t="s">
        <v>737.0000 - 739.6200</v>
        <stp/>
        <stp>YahooFinanceQuotes</stp>
        <stp>GOOG</stp>
        <stp>DaysRange</stp>
        <tr r="M6" s="1"/>
      </tp>
      <tp t="s">
        <v>151.08M</v>
        <stp/>
        <stp>YahooFinanceQuotes</stp>
        <stp>YHOO</stp>
        <stp>EBITDA</stp>
        <tr r="AX10" s="1"/>
      </tp>
      <tp>
        <v>0</v>
        <stp/>
        <stp>YahooFinanceQuotes</stp>
        <stp>BLT.L</stp>
        <stp>EPSEstimateNextQuarter</stp>
        <tr r="AH16" s="1"/>
      </tp>
      <tp t="e">
        <v>#N/A</v>
        <stp/>
        <stp>YahooFinanceQuotes</stp>
        <stp>^FTSE</stp>
        <stp>PercentChangeFromFiftyDayMovingAverage</stp>
        <tr r="AA13" s="1"/>
      </tp>
      <tp>
        <v>192.22139999999999</v>
        <stp/>
        <stp>YahooFinanceQuotes</stp>
        <stp>LNKD</stp>
        <stp>Last</stp>
        <tr r="F7" s="1"/>
      </tp>
      <tp>
        <v>6.0000000000000001E-3</v>
        <stp/>
        <stp>YahooFinanceQuotes</stp>
        <stp>BARC.L</stp>
        <stp>ChangeInPercent</stp>
        <tr r="H15" s="1"/>
      </tp>
      <tp t="s">
        <v>10298.40 - 10352.32</v>
        <stp/>
        <stp>YahooFinanceQuotes</stp>
        <stp>^GDAXI</stp>
        <stp>DaysRange</stp>
        <tr r="M20" s="1"/>
      </tp>
      <tp t="e">
        <v>#N/A</v>
        <stp/>
        <stp>YahooFinanceQuotes</stp>
        <stp>BARC.L</stp>
        <stp>DividendPayDate</stp>
        <tr r="AQ15" s="1"/>
      </tp>
      <tp t="s">
        <v>LinkedIn Corporation Class A Co</v>
        <stp/>
        <stp>YahooFinanceQuotes</stp>
        <stp>LNKD</stp>
        <stp>Name</stp>
        <tr r="AZ7" s="1"/>
      </tp>
      <tp>
        <v>0</v>
        <stp/>
        <stp>YahooFinanceQuotes</stp>
        <stp>ORCL</stp>
        <stp>High</stp>
        <tr r="J9" s="1"/>
      </tp>
      <tp t="e">
        <v>#N/A</v>
        <stp/>
        <stp>YahooFinanceQuotes</stp>
        <stp>ACA.PA</stp>
        <stp>DividendPayDate2</stp>
        <tr r="AR23" s="1"/>
      </tp>
      <tp>
        <v>42597</v>
        <stp/>
        <stp>YahooFinanceQuotes</stp>
        <stp>EMA.TO</stp>
        <stp>DividendPayDate2</stp>
        <tr r="AR12" s="1"/>
      </tp>
      <tp t="s">
        <v>44.39B</v>
        <stp/>
        <stp>YahooFinanceQuotes</stp>
        <stp>RIO.L</stp>
        <stp>MarketCapitalization</stp>
        <tr r="AK17" s="1"/>
      </tp>
      <tp>
        <v>42578.491276400462</v>
        <stp/>
        <stp>YahooFinanceQuotes</stp>
        <stp>LNKD</stp>
        <stp>rtd_LastUpdate</stp>
        <tr r="BD7" s="1"/>
      </tp>
      <tp t="s">
        <v>51.56B</v>
        <stp/>
        <stp>YahooFinanceQuotes</stp>
        <stp>BLT.L</stp>
        <stp>MarketCapitalization</stp>
        <tr r="AK16" s="1"/>
      </tp>
      <tp t="s">
        <v>35.21 - 47.40</v>
        <stp/>
        <stp>YahooFinanceQuotes</stp>
        <stp>FP.PA</stp>
        <stp>YearRange</stp>
        <tr r="R25" s="1"/>
      </tp>
      <tp>
        <v>90.73</v>
        <stp/>
        <stp>YahooFinanceQuotes</stp>
        <stp>BLT.L</stp>
        <stp>PriceBook</stp>
        <tr r="AT16" s="1"/>
      </tp>
      <tp>
        <v>0.108</v>
        <stp/>
        <stp>YahooFinanceQuotes</stp>
        <stp>ACA.PA</stp>
        <stp>Change</stp>
        <tr r="G23" s="1"/>
      </tp>
      <tp>
        <v>-0.35</v>
        <stp/>
        <stp>YahooFinanceQuotes</stp>
        <stp>EMA.TO</stp>
        <stp>Change</stp>
        <tr r="G12" s="1"/>
      </tp>
      <tp t="s">
        <v>192.1300 - 192.3500</v>
        <stp/>
        <stp>YahooFinanceQuotes</stp>
        <stp>LNKD</stp>
        <stp>DaysRange</stp>
        <tr r="M7" s="1"/>
      </tp>
      <tp t="s">
        <v>147.72 - 150.95</v>
        <stp/>
        <stp>YahooFinanceQuotes</stp>
        <stp>BARC.L</stp>
        <stp>DaysRange</stp>
        <tr r="M15" s="1"/>
      </tp>
      <tp>
        <v>-6.5099999999999991E-2</v>
        <stp/>
        <stp>YahooFinanceQuotes</stp>
        <stp>RIO.L</stp>
        <stp>PercentChangeFromYearHigh</stp>
        <tr r="U17" s="1"/>
      </tp>
      <tp t="s">
        <v>26.36 - 27.08</v>
        <stp/>
        <stp>YahooFinanceQuotes</stp>
        <stp>ABX.TO</stp>
        <stp>DaysRange</stp>
        <tr r="M11" s="1"/>
      </tp>
      <tp>
        <v>189.2</v>
        <stp/>
        <stp>YahooFinanceQuotes</stp>
        <stp>GLEN.L</stp>
        <stp>Last</stp>
        <tr r="F14" s="1"/>
      </tp>
      <tp t="s">
        <v>GLENCORE</v>
        <stp/>
        <stp>YahooFinanceQuotes</stp>
        <stp>GLEN.L</stp>
        <stp>Name</stp>
        <tr r="AZ14" s="1"/>
      </tp>
      <tp>
        <v>-1</v>
        <stp/>
        <stp>YahooFinanceQuotes</stp>
        <stp>GLEN.L</stp>
        <stp>Last:tick</stp>
        <tr r="E14" s="1"/>
      </tp>
      <tp t="s">
        <v/>
        <stp/>
        <stp>YahooFinanceQuotes</stp>
        <stp>BARC.L</stp>
        <stp>rtd_LastMessage</stp>
        <tr r="BC15" s="1"/>
      </tp>
      <tp>
        <v>9.1000000000000004E-3</v>
        <stp/>
        <stp>YahooFinanceQuotes</stp>
        <stp>^GDAXI</stp>
        <stp>ChangeInPercent</stp>
        <tr r="H20" s="1"/>
      </tp>
      <tp t="e">
        <v>#N/A</v>
        <stp/>
        <stp>YahooFinanceQuotes</stp>
        <stp>^GDAXI</stp>
        <stp>DividendPayDate</stp>
        <tr r="AQ20" s="1"/>
      </tp>
      <tp>
        <v>22077300</v>
        <stp/>
        <stp>YahooFinanceQuotes</stp>
        <stp>FB</stp>
        <stp>AverageDailyVolume</stp>
        <tr r="AC5" s="1"/>
      </tp>
      <tp>
        <v>-0.1143</v>
        <stp/>
        <stp>YahooFinanceQuotes</stp>
        <stp>ABX.TO</stp>
        <stp>PercentChangeFromYearHigh</stp>
        <tr r="U11" s="1"/>
      </tp>
      <tp>
        <v>6.15</v>
        <stp/>
        <stp>YahooFinanceQuotes</stp>
        <stp>MSFT</stp>
        <stp>PriceBook</stp>
        <tr r="AT8" s="1"/>
      </tp>
      <tp t="s">
        <v>2438.00 - 2483.50</v>
        <stp/>
        <stp>YahooFinanceQuotes</stp>
        <stp>RIO.L</stp>
        <stp>DaysRange</stp>
        <tr r="M17" s="1"/>
      </tp>
      <tp>
        <v>-0.4829</v>
        <stp/>
        <stp>YahooFinanceQuotes</stp>
        <stp>BARC.L</stp>
        <stp>PercentChangeFromYearHigh</stp>
        <tr r="U15" s="1"/>
      </tp>
      <tp>
        <v>39584</v>
        <stp/>
        <stp>YahooFinanceQuotes</stp>
        <stp>CBK.DE</stp>
        <stp>ExDividendDate</stp>
        <tr r="AO21" s="1"/>
      </tp>
      <tp>
        <v>42578.49111787037</v>
        <stp/>
        <stp>YahooFinanceQuotes</stp>
        <stp>MSFT</stp>
        <stp>rtd_LastUpdate</stp>
        <tr r="BD8" s="1"/>
      </tp>
      <tp t="s">
        <v>10.42B</v>
        <stp/>
        <stp>YahooFinanceQuotes</stp>
        <stp>RIO.L</stp>
        <stp>EBITDA</stp>
        <tr r="AX17" s="1"/>
      </tp>
      <tp>
        <v>-0.25608000000000003</v>
        <stp/>
        <stp>YahooFinanceQuotes</stp>
        <stp>LNKD</stp>
        <stp>PercentChangeFromYearHigh</stp>
        <tr r="U7" s="1"/>
      </tp>
      <tp>
        <v>47.4</v>
        <stp/>
        <stp>YahooFinanceQuotes</stp>
        <stp>FP.PA</stp>
        <stp>YearHigh</stp>
        <tr r="P25" s="1"/>
      </tp>
      <tp>
        <v>42578.491076446757</v>
        <stp/>
        <stp>YahooFinanceQuotes</stp>
        <stp>FP.PA</stp>
        <stp>rtd_LastUpdate</stp>
        <tr r="BD25" s="1"/>
      </tp>
      <tp t="e">
        <v>#N/A</v>
        <stp/>
        <stp>YahooFinanceQuotes</stp>
        <stp>^GDAXI</stp>
        <stp>ExDividendDate</stp>
        <tr r="AO20" s="1"/>
      </tp>
      <tp>
        <v>0</v>
        <stp/>
        <stp>YahooFinanceQuotes</stp>
        <stp>GOOG</stp>
        <stp>Last:tick</stp>
        <tr r="E6" s="1"/>
      </tp>
      <tp>
        <v>-0.45347000000000004</v>
        <stp/>
        <stp>YahooFinanceQuotes</stp>
        <stp>ACA.PA</stp>
        <stp>PercentChangeFromYearHigh</stp>
        <tr r="U23" s="1"/>
      </tp>
      <tp>
        <v>-2.75E-2</v>
        <stp/>
        <stp>YahooFinanceQuotes</stp>
        <stp>EMA.TO</stp>
        <stp>PercentChangeFromYearHigh</stp>
        <tr r="U12" s="1"/>
      </tp>
      <tp>
        <v>0.92</v>
        <stp/>
        <stp>YahooFinanceQuotes</stp>
        <stp>RIO.AX</stp>
        <stp>Change</stp>
        <tr r="G19" s="1"/>
      </tp>
      <tp>
        <v>1.23E-2</v>
        <stp/>
        <stp>YahooFinanceQuotes</stp>
        <stp>GLEN.L</stp>
        <stp>ChangeInPercent</stp>
        <tr r="H14" s="1"/>
      </tp>
      <tp t="s">
        <v>Microsoft Corporation</v>
        <stp/>
        <stp>YahooFinanceQuotes</stp>
        <stp>MSFT</stp>
        <stp>Name</stp>
        <tr r="AZ8" s="1"/>
      </tp>
      <tp>
        <v>56.76</v>
        <stp/>
        <stp>YahooFinanceQuotes</stp>
        <stp>MSFT</stp>
        <stp>Last</stp>
        <tr r="F8" s="1"/>
      </tp>
      <tp>
        <v>3.288E-2</v>
        <stp/>
        <stp>YahooFinanceQuotes</stp>
        <stp>YHOO</stp>
        <stp>PercentChangeFromFiftyDayMovingAverage</stp>
        <tr r="AA10" s="1"/>
      </tp>
      <tp>
        <v>1</v>
        <stp/>
        <stp>YahooFinanceQuotes</stp>
        <stp>^GDAXI</stp>
        <stp>Last:tick</stp>
        <tr r="E20" s="1"/>
      </tp>
      <tp t="s">
        <v/>
        <stp/>
        <stp>YahooFinanceQuotes</stp>
        <stp>^FTSE</stp>
        <stp>EBITDA</stp>
        <tr r="AX13" s="1"/>
      </tp>
      <tp t="e">
        <v>#N/A</v>
        <stp/>
        <stp>YahooFinanceQuotes</stp>
        <stp>GLEN.L</stp>
        <stp>DividendPayDate</stp>
        <tr r="AQ14" s="1"/>
      </tp>
      <tp>
        <v>42257</v>
        <stp/>
        <stp>YahooFinanceQuotes</stp>
        <stp>GLEN.L</stp>
        <stp>ExDividendDate</stp>
        <tr r="AO14" s="1"/>
      </tp>
      <tp>
        <v>0</v>
        <stp/>
        <stp>YahooFinanceQuotes</stp>
        <stp>BNP.PA</stp>
        <stp>Last:tick</stp>
        <tr r="E24" s="1"/>
      </tp>
      <tp t="s">
        <v>7.822 - 7.928</v>
        <stp/>
        <stp>YahooFinanceQuotes</stp>
        <stp>ACA.PA</stp>
        <stp>DaysRange</stp>
        <tr r="M23" s="1"/>
      </tp>
      <tp t="s">
        <v>48.74 - 49.27</v>
        <stp/>
        <stp>YahooFinanceQuotes</stp>
        <stp>EMA.TO</stp>
        <stp>DaysRange</stp>
        <tr r="M12" s="1"/>
      </tp>
      <tp>
        <v>46.610399999999998</v>
        <stp/>
        <stp>YahooFinanceQuotes</stp>
        <stp>LNKD</stp>
        <stp>ChangeFromTwoHundredDayMovingAverage</stp>
        <tr r="Z7" s="1"/>
      </tp>
      <tp>
        <v>739.62</v>
        <stp/>
        <stp>YahooFinanceQuotes</stp>
        <stp>GOOG</stp>
        <stp>High</stp>
        <tr r="J6" s="1"/>
      </tp>
      <tp>
        <v>38.770000000000003</v>
        <stp/>
        <stp>YahooFinanceQuotes</stp>
        <stp>YHOO</stp>
        <stp>High</stp>
        <tr r="J10" s="1"/>
      </tp>
      <tp>
        <v>0.320102</v>
        <stp/>
        <stp>YahooFinanceQuotes</stp>
        <stp>LNKD</stp>
        <stp>PercentChangeFromTwoHundredDayMovingAverage</stp>
        <tr r="AB7" s="1"/>
      </tp>
      <tp>
        <v>8.8699999999999992</v>
        <stp/>
        <stp>YahooFinanceQuotes</stp>
        <stp>AAPL</stp>
        <stp>EPSEstimateNextYear</stp>
        <tr r="AI4" s="1"/>
      </tp>
      <tp>
        <v>77.489999999999995</v>
        <stp/>
        <stp>YahooFinanceQuotes</stp>
        <stp>YHOO</stp>
        <stp>PriceEPSEstimateCurrentYear</stp>
        <tr r="AV10" s="1"/>
      </tp>
      <tp>
        <v>0.1152</v>
        <stp/>
        <stp>YahooFinanceQuotes</stp>
        <stp>RIO.L</stp>
        <stp>PercentChangeFromFiftyDayMovingAverage</stp>
        <tr r="AA17" s="1"/>
      </tp>
      <tp>
        <v>1</v>
        <stp/>
        <stp>YahooFinanceQuotes</stp>
        <stp>RIO.L</stp>
        <stp>Last:tick</stp>
        <tr r="E17" s="1"/>
      </tp>
      <tp>
        <v>0.64</v>
        <stp/>
        <stp>YahooFinanceQuotes</stp>
        <stp>ABX.TO</stp>
        <stp>EPSEstimateCurrentYear</stp>
        <tr r="AG11" s="1"/>
      </tp>
      <tp>
        <v>41.21</v>
        <stp/>
        <stp>YahooFinanceQuotes</stp>
        <stp>FP.PA</stp>
        <stp>BookValue</stp>
        <tr r="AS25" s="1"/>
      </tp>
      <tp>
        <v>-0.12269999999999999</v>
        <stp/>
        <stp>YahooFinanceQuotes</stp>
        <stp>GLEN.L</stp>
        <stp>PercentChangeFromYearHigh</stp>
        <tr r="U14" s="1"/>
      </tp>
      <tp>
        <v>966</v>
        <stp/>
        <stp>YahooFinanceQuotes</stp>
        <stp>BLT.L</stp>
        <stp>Open</stp>
        <tr r="I16" s="1"/>
      </tp>
      <tp>
        <v>2445</v>
        <stp/>
        <stp>YahooFinanceQuotes</stp>
        <stp>RIO.L</stp>
        <stp>Open</stp>
        <tr r="I17" s="1"/>
      </tp>
      <tp>
        <v>1.84</v>
        <stp/>
        <stp>YahooFinanceQuotes</stp>
        <stp>BHP.AX</stp>
        <stp>PriceBook</stp>
        <tr r="AT18" s="1"/>
      </tp>
      <tp>
        <v>53.59</v>
        <stp/>
        <stp>YahooFinanceQuotes</stp>
        <stp>GLEN.L</stp>
        <stp>ChangeFromTwoHundredDayMovingAverage</stp>
        <tr r="Z14" s="1"/>
      </tp>
      <tp>
        <v>2.9581E-2</v>
        <stp/>
        <stp>YahooFinanceQuotes</stp>
        <stp>GOOG</stp>
        <stp>PercentChangeFromTwoHundredDayMovingAverage</stp>
        <tr r="AB6" s="1"/>
      </tp>
      <tp>
        <v>6813.4</v>
        <stp/>
        <stp>YahooFinanceQuotes</stp>
        <stp>^FTSE</stp>
        <stp>YearHigh</stp>
        <tr r="P13" s="1"/>
      </tp>
      <tp>
        <v>9.0330999999999995E-2</v>
        <stp/>
        <stp>YahooFinanceQuotes</stp>
        <stp>FB</stp>
        <stp>PercentChangeFromTwoHundredDayMovingAverage</stp>
        <tr r="AB5" s="1"/>
      </tp>
      <tp t="e">
        <v>#N/A</v>
        <stp/>
        <stp>YahooFinanceQuotes</stp>
        <stp>EOAN.DE</stp>
        <stp>OneYearTargetPrice</stp>
        <tr r="AD22" s="1"/>
      </tp>
      <tp>
        <v>42578.491239513889</v>
        <stp/>
        <stp>YahooFinanceQuotes</stp>
        <stp>AAPL</stp>
        <stp>rtd_LastUpdate</stp>
        <tr r="BD4" s="1"/>
      </tp>
      <tp>
        <v>1</v>
        <stp/>
        <stp>YahooFinanceQuotes</stp>
        <stp>LNKD</stp>
        <stp>Last:tick</stp>
        <tr r="E7" s="1"/>
      </tp>
      <tp>
        <v>-1</v>
        <stp/>
        <stp>YahooFinanceQuotes</stp>
        <stp>BARC.L</stp>
        <stp>Last:tick</stp>
        <tr r="E15" s="1"/>
      </tp>
      <tp>
        <v>2.34</v>
        <stp/>
        <stp>YahooFinanceQuotes</stp>
        <stp>RIO.AX</stp>
        <stp>PriceBook</stp>
        <tr r="AT19" s="1"/>
      </tp>
      <tp>
        <v>0</v>
        <stp/>
        <stp>YahooFinanceQuotes</stp>
        <stp>ABX.TO</stp>
        <stp>Last:tick</stp>
        <tr r="E11" s="1"/>
      </tp>
      <tp t="s">
        <v/>
        <stp/>
        <stp>YahooFinanceQuotes</stp>
        <stp>GLEN.L</stp>
        <stp>rtd_LastMessage</stp>
        <tr r="BC14" s="1"/>
      </tp>
      <tp>
        <v>150.94999999999999</v>
        <stp/>
        <stp>YahooFinanceQuotes</stp>
        <stp>BARC.L</stp>
        <stp>High</stp>
        <tr r="J15" s="1"/>
      </tp>
      <tp t="s">
        <v>186.80 - 191.70</v>
        <stp/>
        <stp>YahooFinanceQuotes</stp>
        <stp>GLEN.L</stp>
        <stp>DaysRange</stp>
        <tr r="M14" s="1"/>
      </tp>
      <tp>
        <v>0.1143</v>
        <stp/>
        <stp>YahooFinanceQuotes</stp>
        <stp>YHOO</stp>
        <stp>PercentChangeFromTwoHundredDayMovingAverage</stp>
        <tr r="AB10" s="1"/>
      </tp>
      <tp t="e">
        <v>#N/A</v>
        <stp/>
        <stp>YahooFinanceQuotes</stp>
        <stp>^GDAXI</stp>
        <stp>ChangeFromFiftyDayMovingAverage</stp>
        <tr r="Y20" s="1"/>
      </tp>
      <tp>
        <v>55.716299999999997</v>
        <stp/>
        <stp>YahooFinanceQuotes</stp>
        <stp>LNKD</stp>
        <stp>PriceEPSEstimateCurrentYear</stp>
        <tr r="AV7" s="1"/>
      </tp>
      <tp>
        <v>15795995</v>
        <stp/>
        <stp>YahooFinanceQuotes</stp>
        <stp>BHP.AX</stp>
        <stp>Volume</stp>
        <tr r="L18" s="1"/>
      </tp>
      <tp>
        <v>2166872</v>
        <stp/>
        <stp>YahooFinanceQuotes</stp>
        <stp>BNP.PA</stp>
        <stp>Volume</stp>
        <tr r="L24" s="1"/>
      </tp>
      <tp>
        <v>7.8E-2</v>
        <stp/>
        <stp>YahooFinanceQuotes</stp>
        <stp>CBK.DE</stp>
        <stp>Change</stp>
        <tr r="G21" s="1"/>
      </tp>
      <tp>
        <v>-1.712E-2</v>
        <stp/>
        <stp>YahooFinanceQuotes</stp>
        <stp>YHOO</stp>
        <stp>PercentChangeFromYearHigh</stp>
        <tr r="U10" s="1"/>
      </tp>
      <tp>
        <v>66.67</v>
        <stp/>
        <stp>YahooFinanceQuotes</stp>
        <stp>GLEN.L</stp>
        <stp>YearLow</stp>
        <tr r="Q14" s="1"/>
      </tp>
      <tp t="s">
        <v>5.531 - 5.644</v>
        <stp/>
        <stp>YahooFinanceQuotes</stp>
        <stp>CBK.DE</stp>
        <stp>DaysRange</stp>
        <tr r="M21" s="1"/>
      </tp>
      <tp>
        <v>34.150300000000001</v>
        <stp/>
        <stp>YahooFinanceQuotes</stp>
        <stp>FB</stp>
        <stp>PriceEPSEstimateCurrentYear</stp>
        <tr r="AV5" s="1"/>
      </tp>
      <tp>
        <v>22.043399999999998</v>
        <stp/>
        <stp>YahooFinanceQuotes</stp>
        <stp>GOOG</stp>
        <stp>PriceEPSEstimateCurrentYear</stp>
        <tr r="AV6" s="1"/>
      </tp>
      <tp t="s">
        <v>38.460 - 38.770</v>
        <stp/>
        <stp>YahooFinanceQuotes</stp>
        <stp>YHOO</stp>
        <stp>DaysRange</stp>
        <tr r="M10" s="1"/>
      </tp>
      <tp>
        <v>42578.491148136571</v>
        <stp/>
        <stp>YahooFinanceQuotes</stp>
        <stp>GOOG</stp>
        <stp>rtd_LastUpdate</stp>
        <tr r="BD6" s="1"/>
      </tp>
      <tp>
        <v>42517</v>
        <stp/>
        <stp>YahooFinanceQuotes</stp>
        <stp>ACA.PA</stp>
        <stp>ExDividendDate</stp>
        <tr r="AO23" s="1"/>
      </tp>
      <tp>
        <v>42571</v>
        <stp/>
        <stp>YahooFinanceQuotes</stp>
        <stp>EMA.TO</stp>
        <stp>ExDividendDate</stp>
        <tr r="AO12" s="1"/>
      </tp>
      <tp>
        <v>-0.53781000000000001</v>
        <stp/>
        <stp>YahooFinanceQuotes</stp>
        <stp>CBK.DE</stp>
        <stp>PercentChangeFromYearHigh</stp>
        <tr r="U21" s="1"/>
      </tp>
      <tp>
        <v>40.94</v>
        <stp/>
        <stp>YahooFinanceQuotes</stp>
        <stp>ORCL</stp>
        <stp>Last</stp>
        <tr r="F9" s="1"/>
      </tp>
      <tp>
        <v>21.2165</v>
        <stp/>
        <stp>YahooFinanceQuotes</stp>
        <stp>GOOG</stp>
        <stp>ChangeFromTwoHundredDayMovingAverage</stp>
        <tr r="Z6" s="1"/>
      </tp>
      <tp t="s">
        <v>Oracle Corporation Common Stock</v>
        <stp/>
        <stp>YahooFinanceQuotes</stp>
        <stp>ORCL</stp>
        <stp>Name</stp>
        <tr r="AZ9" s="1"/>
      </tp>
      <tp>
        <v>192.35</v>
        <stp/>
        <stp>YahooFinanceQuotes</stp>
        <stp>LNKD</stp>
        <stp>High</stp>
        <tr r="J7" s="1"/>
      </tp>
      <tp>
        <v>3.9740000000000002</v>
        <stp/>
        <stp>YahooFinanceQuotes</stp>
        <stp>YHOO</stp>
        <stp>ChangeFromTwoHundredDayMovingAverage</stp>
        <tr r="Z10" s="1"/>
      </tp>
      <tp>
        <v>19119413</v>
        <stp/>
        <stp>YahooFinanceQuotes</stp>
        <stp>BARC.L</stp>
        <stp>Volume</stp>
        <tr r="L15" s="1"/>
      </tp>
      <tp t="e">
        <v>#N/A</v>
        <stp/>
        <stp>YahooFinanceQuotes</stp>
        <stp>EOAN.DE</stp>
        <stp>DividendPayDate2</stp>
        <tr r="AR22" s="1"/>
      </tp>
      <tp t="s">
        <v>96.42 - 97.97</v>
        <stp/>
        <stp>YahooFinanceQuotes</stp>
        <stp>AAPL</stp>
        <stp>DaysRange</stp>
        <tr r="M4" s="1"/>
      </tp>
      <tp t="s">
        <v/>
        <stp/>
        <stp>YahooFinanceQuotes</stp>
        <stp>ORCL</stp>
        <stp>DaysRange</stp>
        <tr r="M9" s="1"/>
      </tp>
      <tp>
        <v>348720000000</v>
        <stp/>
        <stp>YahooFinanceQuotes</stp>
        <stp>FB</stp>
        <stp>MarketCapitalization$</stp>
        <tr r="AL5" s="1"/>
      </tp>
      <tp t="s">
        <v>39.72 - 57.29</v>
        <stp/>
        <stp>YahooFinanceQuotes</stp>
        <stp>MSFT</stp>
        <stp>YearRange</stp>
        <tr r="R8" s="1"/>
      </tp>
      <tp>
        <v>20.77</v>
        <stp/>
        <stp>YahooFinanceQuotes</stp>
        <stp>RIO.AX</stp>
        <stp>BookValue</stp>
        <tr r="AS19" s="1"/>
      </tp>
      <tp>
        <v>-4.71</v>
        <stp/>
        <stp>YahooFinanceQuotes</stp>
        <stp>BARC.L</stp>
        <stp>ChangeFromFiftyDayMovingAverage</stp>
        <tr r="Y15" s="1"/>
      </tp>
      <tp>
        <v>191.7</v>
        <stp/>
        <stp>YahooFinanceQuotes</stp>
        <stp>GLEN.L</stp>
        <stp>High</stp>
        <tr r="J14" s="1"/>
      </tp>
      <tp>
        <v>8.7219999999999995</v>
        <stp/>
        <stp>YahooFinanceQuotes</stp>
        <stp>EOAN.DE</stp>
        <stp>TwoHundredDayMovingAverage</stp>
        <tr r="X22" s="1"/>
      </tp>
      <tp>
        <v>-1</v>
        <stp/>
        <stp>YahooFinanceQuotes</stp>
        <stp>^FTSE</stp>
        <stp>Last:tick</stp>
        <tr r="E13" s="1"/>
      </tp>
      <tp>
        <v>1.03</v>
        <stp/>
        <stp>YahooFinanceQuotes</stp>
        <stp>FP.PA</stp>
        <stp>PriceBook</stp>
        <tr r="AT25" s="1"/>
      </tp>
      <tp t="s">
        <v>571.60 - 1225.00</v>
        <stp/>
        <stp>YahooFinanceQuotes</stp>
        <stp>BLT.L</stp>
        <stp>YearRange</stp>
        <tr r="R16" s="1"/>
      </tp>
      <tp>
        <v>116.355</v>
        <stp/>
        <stp>YahooFinanceQuotes</stp>
        <stp>FB</stp>
        <stp>FiftydayMovingAverage</stp>
        <tr r="W5" s="1"/>
      </tp>
      <tp>
        <v>0</v>
        <stp/>
        <stp>YahooFinanceQuotes</stp>
        <stp>^FTSE</stp>
        <stp>EPSEstimateNextQuarter</stp>
        <tr r="AH13" s="1"/>
      </tp>
      <tp>
        <v>6.9199999999999998E-2</v>
        <stp/>
        <stp>YahooFinanceQuotes</stp>
        <stp>BLT.L</stp>
        <stp>PercentChangeFromFiftyDayMovingAverage</stp>
        <tr r="AA16" s="1"/>
      </tp>
      <tp>
        <v>10.48</v>
        <stp/>
        <stp>YahooFinanceQuotes</stp>
        <stp>BHP.AX</stp>
        <stp>BookValue</stp>
        <tr r="AS18" s="1"/>
      </tp>
      <tp>
        <v>-15.46</v>
        <stp/>
        <stp>YahooFinanceQuotes</stp>
        <stp>BARC.L</stp>
        <stp>ChangeFromTwoHundredDayMovingAverage</stp>
        <tr r="Z15" s="1"/>
      </tp>
      <tp>
        <v>-2.52E-2</v>
        <stp/>
        <stp>YahooFinanceQuotes</stp>
        <stp>ORCL</stp>
        <stp>PercentChangeFromYearHigh</stp>
        <tr r="U9" s="1"/>
      </tp>
      <tp>
        <v>-0.21929999999999999</v>
        <stp/>
        <stp>YahooFinanceQuotes</stp>
        <stp>AAPL</stp>
        <stp>PercentChangeFromYearHigh</stp>
        <tr r="U4" s="1"/>
      </tp>
      <tp>
        <v>96.83</v>
        <stp/>
        <stp>YahooFinanceQuotes</stp>
        <stp>AAPL</stp>
        <stp>Open</stp>
        <tr r="I4" s="1"/>
      </tp>
      <tp>
        <v>1.7000000000000001E-2</v>
        <stp/>
        <stp>YahooFinanceQuotes</stp>
        <stp>FP.PA</stp>
        <stp>ChangeInPercent</stp>
        <tr r="H25" s="1"/>
      </tp>
      <tp>
        <v>61</v>
        <stp/>
        <stp>YahooFinanceQuotes</stp>
        <stp>BNP.PA</stp>
        <stp>YearHigh</stp>
        <tr r="P24" s="1"/>
      </tp>
      <tp t="e">
        <v>#N/A</v>
        <stp/>
        <stp>YahooFinanceQuotes</stp>
        <stp>FP.PA</stp>
        <stp>DividendPayDate</stp>
        <tr r="AQ25" s="1"/>
      </tp>
      <tp t="e">
        <v>#N/A</v>
        <stp/>
        <stp>YahooFinanceQuotes</stp>
        <stp>CBK.DE</stp>
        <stp>DividendPayDate2</stp>
        <tr r="AR21" s="1"/>
      </tp>
      <tp>
        <v>14.78</v>
        <stp/>
        <stp>YahooFinanceQuotes</stp>
        <stp>ORCL</stp>
        <stp>PriceEPSEstimateCurrentYear</stp>
        <tr r="AV9" s="1"/>
      </tp>
      <tp t="s">
        <v>168.78B</v>
        <stp/>
        <stp>YahooFinanceQuotes</stp>
        <stp>ORCL</stp>
        <stp>MarketCapitalization</stp>
        <tr r="AK9" s="1"/>
      </tp>
      <tp t="s">
        <v>266.14M</v>
        <stp/>
        <stp>YahooFinanceQuotes</stp>
        <stp>LNKD</stp>
        <stp>EBITDA</stp>
        <tr r="AX7" s="1"/>
      </tp>
      <tp>
        <v>79.22</v>
        <stp/>
        <stp>YahooFinanceQuotes</stp>
        <stp>BNP.PA</stp>
        <stp>BookValue</stp>
        <tr r="AS24" s="1"/>
      </tp>
      <tp>
        <v>738.28</v>
        <stp/>
        <stp>YahooFinanceQuotes</stp>
        <stp>GOOG</stp>
        <stp>Open</stp>
        <tr r="I6" s="1"/>
      </tp>
      <tp>
        <v>-2.7000000000000001E-3</v>
        <stp/>
        <stp>YahooFinanceQuotes</stp>
        <stp>AAPL</stp>
        <stp>PercentChangeFromFiftyDayMovingAverage</stp>
        <tr r="AA4" s="1"/>
      </tp>
      <tp>
        <v>38.659999999999997</v>
        <stp/>
        <stp>YahooFinanceQuotes</stp>
        <stp>YHOO</stp>
        <stp>Open</stp>
        <tr r="I10" s="1"/>
      </tp>
      <tp>
        <v>55.34</v>
        <stp/>
        <stp>YahooFinanceQuotes</stp>
        <stp>RIO.AX</stp>
        <stp>YearHigh</stp>
        <tr r="P19" s="1"/>
      </tp>
      <tp>
        <v>96.42</v>
        <stp/>
        <stp>YahooFinanceQuotes</stp>
        <stp>AAPL</stp>
        <stp>Low</stp>
        <tr r="K4" s="1"/>
      </tp>
      <tp t="e">
        <v>#N/A</v>
        <stp/>
        <stp>YahooFinanceQuotes</stp>
        <stp>^GDAXI</stp>
        <stp>DividendPayDate2</stp>
        <tr r="AR20" s="1"/>
      </tp>
      <tp>
        <v>19.57</v>
        <stp/>
        <stp>YahooFinanceQuotes</stp>
        <stp>MSFT</stp>
        <stp>PriceEPSEstimateCurrentYear</stp>
        <tr r="AV8" s="1"/>
      </tp>
      <tp t="s">
        <v>27.91B</v>
        <stp/>
        <stp>YahooFinanceQuotes</stp>
        <stp>MSFT</stp>
        <stp>EBITDA</stp>
        <tr r="AX8" s="1"/>
      </tp>
      <tp>
        <v>179.922</v>
        <stp/>
        <stp>YahooFinanceQuotes</stp>
        <stp>GOOG</stp>
        <stp>BookValue</stp>
        <tr r="AS6" s="1"/>
      </tp>
      <tp t="s">
        <v>6.790 - 14.475</v>
        <stp/>
        <stp>YahooFinanceQuotes</stp>
        <stp>ACA.PA</stp>
        <stp>YearRange</stp>
        <tr r="R23" s="1"/>
      </tp>
      <tp t="s">
        <v>41.32 - 50.19</v>
        <stp/>
        <stp>YahooFinanceQuotes</stp>
        <stp>EMA.TO</stp>
        <stp>YearRange</stp>
        <tr r="R12" s="1"/>
      </tp>
      <tp>
        <v>0</v>
        <stp/>
        <stp>YahooFinanceQuotes</stp>
        <stp>^GDAXI</stp>
        <stp>BookValue</stp>
        <tr r="AS20" s="1"/>
      </tp>
      <tp>
        <v>42578.491101041669</v>
        <stp/>
        <stp>YahooFinanceQuotes</stp>
        <stp>RIO.L</stp>
        <stp>rtd_LastUpdate</stp>
        <tr r="BD17" s="1"/>
      </tp>
      <tp>
        <v>34.536999999999999</v>
        <stp/>
        <stp>YahooFinanceQuotes</stp>
        <stp>LNKD</stp>
        <stp>BookValue</stp>
        <tr r="AS7" s="1"/>
      </tp>
      <tp>
        <v>6.16</v>
        <stp/>
        <stp>YahooFinanceQuotes</stp>
        <stp>ABX.TO</stp>
        <stp>BookValue</stp>
        <tr r="AS11" s="1"/>
      </tp>
      <tp>
        <v>3.13</v>
        <stp/>
        <stp>YahooFinanceQuotes</stp>
        <stp>BARC.L</stp>
        <stp>BookValue</stp>
        <tr r="AS15" s="1"/>
      </tp>
      <tp>
        <v>150</v>
        <stp/>
        <stp>YahooFinanceQuotes</stp>
        <stp>BARC.L</stp>
        <stp>Open</stp>
        <tr r="I15" s="1"/>
      </tp>
      <tp>
        <v>-2.59</v>
        <stp/>
        <stp>YahooFinanceQuotes</stp>
        <stp>AAPL</stp>
        <stp>ChangeFromTwoHundredDayMovingAverage</stp>
        <tr r="Z4" s="1"/>
      </tp>
      <tp t="s">
        <v/>
        <stp/>
        <stp>YahooFinanceQuotes</stp>
        <stp>FP.PA</stp>
        <stp>rtd_LastMessage</stp>
        <tr r="BC25" s="1"/>
      </tp>
      <tp>
        <v>14.475</v>
        <stp/>
        <stp>YahooFinanceQuotes</stp>
        <stp>ACA.PA</stp>
        <stp>YearHigh</stp>
        <tr r="P23" s="1"/>
      </tp>
      <tp>
        <v>50.19</v>
        <stp/>
        <stp>YahooFinanceQuotes</stp>
        <stp>EMA.TO</stp>
        <stp>YearHigh</stp>
        <tr r="P12" s="1"/>
      </tp>
      <tp>
        <v>1.3100000000000001E-2</v>
        <stp/>
        <stp>YahooFinanceQuotes</stp>
        <stp>FP.PA</stp>
        <stp>PercentChangeFromFiftyDayMovingAverage</stp>
        <tr r="AA25" s="1"/>
      </tp>
      <tp>
        <v>20.77</v>
        <stp/>
        <stp>YahooFinanceQuotes</stp>
        <stp>RIO.L</stp>
        <stp>BookValue</stp>
        <tr r="AS17" s="1"/>
      </tp>
      <tp>
        <v>2239156</v>
        <stp/>
        <stp>YahooFinanceQuotes</stp>
        <stp>RIO.AX</stp>
        <stp>Volume</stp>
        <tr r="L19" s="1"/>
      </tp>
      <tp>
        <v>42578.491111898147</v>
        <stp/>
        <stp>YahooFinanceQuotes</stp>
        <stp>YHOO</stp>
        <stp>rtd_LastUpdate</stp>
        <tr r="BD10" s="1"/>
      </tp>
      <tp t="s">
        <v>14.75B</v>
        <stp/>
        <stp>YahooFinanceQuotes</stp>
        <stp>ORCL</stp>
        <stp>EBITDA</stp>
        <tr r="AX9" s="1"/>
      </tp>
      <tp>
        <v>1</v>
        <stp/>
        <stp>YahooFinanceQuotes</stp>
        <stp>FP.PA</stp>
        <stp>Last:tick</stp>
        <tr r="E25" s="1"/>
      </tp>
      <tp>
        <v>0.52</v>
        <stp/>
        <stp>YahooFinanceQuotes</stp>
        <stp>ACA.PA</stp>
        <stp>EPSEstimateCurrentYear</stp>
        <tr r="AG23" s="1"/>
      </tp>
      <tp>
        <v>1.85</v>
        <stp/>
        <stp>YahooFinanceQuotes</stp>
        <stp>EMA.TO</stp>
        <stp>EPSEstimateCurrentYear</stp>
        <tr r="AG12" s="1"/>
      </tp>
      <tp t="e">
        <v>#N/A</v>
        <stp/>
        <stp>YahooFinanceQuotes</stp>
        <stp>^FTSE</stp>
        <stp>PriceBook</stp>
        <tr r="AT13" s="1"/>
      </tp>
      <tp>
        <v>984.5</v>
        <stp/>
        <stp>YahooFinanceQuotes</stp>
        <stp>BLT.L</stp>
        <stp>High</stp>
        <tr r="J16" s="1"/>
      </tp>
      <tp t="s">
        <v>66.67 - 215.66</v>
        <stp/>
        <stp>YahooFinanceQuotes</stp>
        <stp>GLEN.L</stp>
        <stp>YearRange</stp>
        <tr r="R14" s="1"/>
      </tp>
      <tp>
        <v>2483.5</v>
        <stp/>
        <stp>YahooFinanceQuotes</stp>
        <stp>RIO.L</stp>
        <stp>High</stp>
        <tr r="J17" s="1"/>
      </tp>
      <tp t="e">
        <v>#N/A</v>
        <stp/>
        <stp>YahooFinanceQuotes</stp>
        <stp>BHP.AX</stp>
        <stp>DividendPayDate2</stp>
        <tr r="AR18" s="1"/>
      </tp>
      <tp>
        <v>35.21</v>
        <stp/>
        <stp>YahooFinanceQuotes</stp>
        <stp>FP.PA</stp>
        <stp>YearLow</stp>
        <tr r="Q25" s="1"/>
      </tp>
      <tp>
        <v>0</v>
        <stp/>
        <stp>YahooFinanceQuotes</stp>
        <stp>EOAN.DE</stp>
        <stp>ShortRatio</stp>
        <tr r="O22" s="1"/>
      </tp>
      <tp>
        <v>4.1040999999999999</v>
        <stp/>
        <stp>YahooFinanceQuotes</stp>
        <stp>GOOG</stp>
        <stp>PriceBook</stp>
        <tr r="AT6" s="1"/>
      </tp>
      <tp>
        <v>42517</v>
        <stp/>
        <stp>YahooFinanceQuotes</stp>
        <stp>ABX.TO</stp>
        <stp>ExDividendDate</stp>
        <tr r="AO11" s="1"/>
      </tp>
      <tp>
        <v>42578.491214733796</v>
        <stp/>
        <stp>YahooFinanceQuotes</stp>
        <stp>BLT.L</stp>
        <stp>rtd_LastUpdate</stp>
        <tr r="BD16" s="1"/>
      </tp>
      <tp>
        <v>0.65</v>
        <stp/>
        <stp>YahooFinanceQuotes</stp>
        <stp>ORCL</stp>
        <stp>EPSEstimateNextQuarter</stp>
        <tr r="AH9" s="1"/>
      </tp>
      <tp t="e">
        <v>#N/A</v>
        <stp/>
        <stp>YahooFinanceQuotes</stp>
        <stp>^GDAXI</stp>
        <stp>PriceBook</stp>
        <tr r="AT20" s="1"/>
      </tp>
      <tp>
        <v>192.13</v>
        <stp/>
        <stp>YahooFinanceQuotes</stp>
        <stp>LNKD</stp>
        <stp>Open</stp>
        <tr r="I7" s="1"/>
      </tp>
      <tp t="s">
        <v>5.310 - 12.205</v>
        <stp/>
        <stp>YahooFinanceQuotes</stp>
        <stp>CBK.DE</stp>
        <stp>YearRange</stp>
        <tr r="R21" s="1"/>
      </tp>
      <tp>
        <v>0.9</v>
        <stp/>
        <stp>YahooFinanceQuotes</stp>
        <stp>BARC.L</stp>
        <stp>Change</stp>
        <tr r="G15" s="1"/>
      </tp>
      <tp t="s">
        <v>26.150 - 39.420</v>
        <stp/>
        <stp>YahooFinanceQuotes</stp>
        <stp>YHOO</stp>
        <stp>YearRange</stp>
        <tr r="R10" s="1"/>
      </tp>
      <tp t="s">
        <v>443.18B</v>
        <stp/>
        <stp>YahooFinanceQuotes</stp>
        <stp>MSFT</stp>
        <stp>MarketCapitalization</stp>
        <tr r="AK8" s="1"/>
      </tp>
      <tp>
        <v>0</v>
        <stp/>
        <stp>YahooFinanceQuotes</stp>
        <stp>BARC.L</stp>
        <stp>EBITDA$</stp>
        <tr r="AY15" s="1"/>
      </tp>
      <tp>
        <v>0.54</v>
        <stp/>
        <stp>YahooFinanceQuotes</stp>
        <stp>BNP.PA</stp>
        <stp>PriceBook</stp>
        <tr r="AT24" s="1"/>
      </tp>
      <tp>
        <v>5.1299999999999998E-2</v>
        <stp/>
        <stp>YahooFinanceQuotes</stp>
        <stp>ORCL</stp>
        <stp>PercentChangeFromTwoHundredDayMovingAverage</stp>
        <tr r="AB9" s="1"/>
      </tp>
      <tp>
        <v>42578</v>
        <stp/>
        <stp>YahooFinanceQuotes</stp>
        <stp>FB</stp>
        <stp>rtd_LastUpdateDate</stp>
        <tr r="BE5" s="1"/>
      </tp>
      <tp t="e">
        <v>#N/A</v>
        <stp/>
        <stp>YahooFinanceQuotes</stp>
        <stp>^GDAXI</stp>
        <stp>EPSEstimateCurrentYear</stp>
        <tr r="AG20" s="1"/>
      </tp>
      <tp>
        <v>0</v>
        <stp/>
        <stp>YahooFinanceQuotes</stp>
        <stp>^FTSE</stp>
        <stp>BookValue</stp>
        <tr r="AS13" s="1"/>
      </tp>
      <tp>
        <v>116.66</v>
        <stp/>
        <stp>YahooFinanceQuotes</stp>
        <stp>RIO.L</stp>
        <stp>PriceBook</stp>
        <tr r="AT17" s="1"/>
      </tp>
      <tp t="s">
        <v>89.47 - 123.82</v>
        <stp/>
        <stp>YahooFinanceQuotes</stp>
        <stp>AAPL</stp>
        <stp>YearRange</stp>
        <tr r="R4" s="1"/>
      </tp>
      <tp t="s">
        <v>33.13 - 42.00</v>
        <stp/>
        <stp>YahooFinanceQuotes</stp>
        <stp>ORCL</stp>
        <stp>YearRange</stp>
        <tr r="R9" s="1"/>
      </tp>
      <tp t="s">
        <v>56.51 - 57.29</v>
        <stp/>
        <stp>YahooFinanceQuotes</stp>
        <stp>MSFT</stp>
        <stp>DaysRange</stp>
        <tr r="M8" s="1"/>
      </tp>
      <tp>
        <v>0</v>
        <stp/>
        <stp>YahooFinanceQuotes</stp>
        <stp>BHP.AX</stp>
        <stp>Last:tick</stp>
        <tr r="E18" s="1"/>
      </tp>
      <tp>
        <v>-0.20910000000000001</v>
        <stp/>
        <stp>YahooFinanceQuotes</stp>
        <stp>BLT.L</stp>
        <stp>PercentChangeFromYearHigh</stp>
        <tr r="U16" s="1"/>
      </tp>
      <tp>
        <v>0.79</v>
        <stp/>
        <stp>YahooFinanceQuotes</stp>
        <stp>MSFT</stp>
        <stp>EPSEstimateNextQuarter</stp>
        <tr r="AH8" s="1"/>
      </tp>
      <tp>
        <v>3.8103999999999999E-2</v>
        <stp/>
        <stp>YahooFinanceQuotes</stp>
        <stp>GOOG</stp>
        <stp>PercentChangeFromFiftyDayMovingAverage</stp>
        <tr r="AA6" s="1"/>
      </tp>
      <tp>
        <v>97.97</v>
        <stp/>
        <stp>YahooFinanceQuotes</stp>
        <stp>AAPL</stp>
        <stp>High</stp>
        <tr r="J4" s="1"/>
      </tp>
      <tp>
        <v>8.48E-2</v>
        <stp/>
        <stp>YahooFinanceQuotes</stp>
        <stp>MSFT</stp>
        <stp>PercentChangeFromTwoHundredDayMovingAverage</stp>
        <tr r="AB8" s="1"/>
      </tp>
      <tp t="e">
        <v>#N/A</v>
        <stp/>
        <stp>YahooFinanceQuotes</stp>
        <stp>^GDAXI</stp>
        <stp>EBITDA$</stp>
        <tr r="AY20" s="1"/>
      </tp>
      <tp>
        <v>30.45</v>
        <stp/>
        <stp>YahooFinanceQuotes</stp>
        <stp>ABX.TO</stp>
        <stp>YearHigh</stp>
        <tr r="P11" s="1"/>
      </tp>
      <tp>
        <v>0.06</v>
        <stp/>
        <stp>YahooFinanceQuotes</stp>
        <stp>GLEN.L</stp>
        <stp>EPSEstimateCurrentYear</stp>
        <tr r="AG14" s="1"/>
      </tp>
      <tp>
        <v>6667122</v>
        <stp/>
        <stp>YahooFinanceQuotes</stp>
        <stp>CBK.DE</stp>
        <stp>Volume</stp>
        <tr r="L21" s="1"/>
      </tp>
      <tp>
        <v>5.5751999999999997</v>
        <stp/>
        <stp>YahooFinanceQuotes</stp>
        <stp>LNKD</stp>
        <stp>PriceBook</stp>
        <tr r="AT7" s="1"/>
      </tp>
      <tp t="s">
        <v>960.50 - 984.50</v>
        <stp/>
        <stp>YahooFinanceQuotes</stp>
        <stp>BLT.L</stp>
        <stp>DaysRange</stp>
        <tr r="M16" s="1"/>
      </tp>
      <tp>
        <v>0.6</v>
        <stp/>
        <stp>YahooFinanceQuotes</stp>
        <stp>BHP.AX</stp>
        <stp>Change</stp>
        <tr r="G18" s="1"/>
      </tp>
      <tp>
        <v>0.81</v>
        <stp/>
        <stp>YahooFinanceQuotes</stp>
        <stp>BNP.PA</stp>
        <stp>Change</stp>
        <tr r="G24" s="1"/>
      </tp>
      <tp>
        <v>158.28</v>
        <stp/>
        <stp>YahooFinanceQuotes</stp>
        <stp>BLT.L</stp>
        <stp>ChangeFromTwoHundredDayMovingAverage</stp>
        <tr r="Z16" s="1"/>
      </tp>
      <tp>
        <v>0.87</v>
        <stp/>
        <stp>YahooFinanceQuotes</stp>
        <stp>LNKD</stp>
        <stp>EPSEstimateNextQuarter</stp>
        <tr r="AH7" s="1"/>
      </tp>
      <tp>
        <v>4.26</v>
        <stp/>
        <stp>YahooFinanceQuotes</stp>
        <stp>ABX.TO</stp>
        <stp>PriceBook</stp>
        <tr r="AT11" s="1"/>
      </tp>
      <tp>
        <v>451.35</v>
        <stp/>
        <stp>YahooFinanceQuotes</stp>
        <stp>RIO.L</stp>
        <stp>ChangeFromTwoHundredDayMovingAverage</stp>
        <tr r="Z17" s="1"/>
      </tp>
      <tp>
        <v>-9.300000000000001E-3</v>
        <stp/>
        <stp>YahooFinanceQuotes</stp>
        <stp>MSFT</stp>
        <stp>PercentChangeFromYearHigh</stp>
        <tr r="U8" s="1"/>
      </tp>
      <tp>
        <v>47.66</v>
        <stp/>
        <stp>YahooFinanceQuotes</stp>
        <stp>BARC.L</stp>
        <stp>PriceBook</stp>
        <tr r="AT15" s="1"/>
      </tp>
      <tp>
        <v>187.5</v>
        <stp/>
        <stp>YahooFinanceQuotes</stp>
        <stp>GLEN.L</stp>
        <stp>Open</stp>
        <tr r="I14" s="1"/>
      </tp>
      <tp>
        <v>0</v>
        <stp/>
        <stp>YahooFinanceQuotes</stp>
        <stp>RIO.AX</stp>
        <stp>Last:tick</stp>
        <tr r="E19" s="1"/>
      </tp>
      <tp>
        <v>38.46</v>
        <stp/>
        <stp>YahooFinanceQuotes</stp>
        <stp>YHOO</stp>
        <stp>Low</stp>
        <tr r="K10" s="1"/>
      </tp>
      <tp>
        <v>3.22</v>
        <stp/>
        <stp>YahooFinanceQuotes</stp>
        <stp>MSFT</stp>
        <stp>EPSEstimateNextYear</stp>
        <tr r="AI8" s="1"/>
      </tp>
      <tp>
        <v>0</v>
        <stp/>
        <stp>YahooFinanceQuotes</stp>
        <stp>^GDAXI</stp>
        <stp>Volume</stp>
        <tr r="L20" s="1"/>
      </tp>
      <tp t="s">
        <v>25.67B</v>
        <stp/>
        <stp>YahooFinanceQuotes</stp>
        <stp>LNKD</stp>
        <stp>MarketCapitalization</stp>
        <tr r="AK7" s="1"/>
      </tp>
      <tp>
        <v>8080000000</v>
        <stp/>
        <stp>YahooFinanceQuotes</stp>
        <stp>GLEN.L</stp>
        <stp>EBITDA$</stp>
        <tr r="AY14" s="1"/>
      </tp>
      <tp>
        <v>0.371</v>
        <stp/>
        <stp>YahooFinanceQuotes</stp>
        <stp>ACA.PA</stp>
        <stp>PriceBook</stp>
        <tr r="AT23" s="1"/>
      </tp>
      <tp>
        <v>2.16</v>
        <stp/>
        <stp>YahooFinanceQuotes</stp>
        <stp>EMA.TO</stp>
        <stp>PriceBook</stp>
        <tr r="AT12" s="1"/>
      </tp>
      <tp>
        <v>23.32</v>
        <stp/>
        <stp>YahooFinanceQuotes</stp>
        <stp>CBK.DE</stp>
        <stp>BookValue</stp>
        <tr r="AS21" s="1"/>
      </tp>
      <tp>
        <v>2.4860000000000002</v>
        <stp/>
        <stp>YahooFinanceQuotes</stp>
        <stp>EOAN.DE</stp>
        <stp>ChangeFromYearLow</stp>
        <tr r="T22" s="1"/>
      </tp>
      <tp>
        <v>26897460</v>
        <stp/>
        <stp>YahooFinanceQuotes</stp>
        <stp>GLEN.L</stp>
        <stp>Volume</stp>
        <tr r="L14" s="1"/>
      </tp>
      <tp>
        <v>0</v>
        <stp/>
        <stp>YahooFinanceQuotes</stp>
        <stp>FP.PA</stp>
        <stp>EPSEstimateNextQuarter</stp>
        <tr r="AH25" s="1"/>
      </tp>
      <tp>
        <v>3.02</v>
        <stp/>
        <stp>YahooFinanceQuotes</stp>
        <stp>ORCL</stp>
        <stp>EPSEstimateNextYear</stp>
        <tr r="AI9" s="1"/>
      </tp>
      <tp>
        <v>29.905999999999999</v>
        <stp/>
        <stp>YahooFinanceQuotes</stp>
        <stp>YHOO</stp>
        <stp>BookValue</stp>
        <tr r="AS10" s="1"/>
      </tp>
      <tp>
        <v>0.75</v>
        <stp/>
        <stp>YahooFinanceQuotes</stp>
        <stp>CBK.DE</stp>
        <stp>EPSEstimateCurrentYear</stp>
        <tr r="AG21" s="1"/>
      </tp>
      <tp>
        <v>56.52</v>
        <stp/>
        <stp>YahooFinanceQuotes</stp>
        <stp>MSFT</stp>
        <stp>Open</stp>
        <tr r="I8" s="1"/>
      </tp>
      <tp>
        <v>-2.7930000000000001</v>
        <stp/>
        <stp>YahooFinanceQuotes</stp>
        <stp>EOAN.DE</stp>
        <stp>ChangeFromYearHigh</stp>
        <tr r="S22" s="1"/>
      </tp>
      <tp t="s">
        <v>5499.50 - 6813.40</v>
        <stp/>
        <stp>YahooFinanceQuotes</stp>
        <stp>^FTSE</stp>
        <stp>YearRange</stp>
        <tr r="R13" s="1"/>
      </tp>
      <tp>
        <v>-0.25980000000000003</v>
        <stp/>
        <stp>YahooFinanceQuotes</stp>
        <stp>BHP.AX</stp>
        <stp>PercentChangeFromYearHigh</stp>
        <tr r="U18" s="1"/>
      </tp>
      <tp>
        <v>-1</v>
        <stp/>
        <stp>YahooFinanceQuotes</stp>
        <stp>BLT.L</stp>
        <stp>Last:tick</stp>
        <tr r="E16" s="1"/>
      </tp>
      <tp>
        <v>11.45</v>
        <stp/>
        <stp>YahooFinanceQuotes</stp>
        <stp>ORCL</stp>
        <stp>BookValue</stp>
        <tr r="AS9" s="1"/>
      </tp>
      <tp>
        <v>23.81</v>
        <stp/>
        <stp>YahooFinanceQuotes</stp>
        <stp>AAPL</stp>
        <stp>BookValue</stp>
        <tr r="AS4" s="1"/>
      </tp>
      <tp>
        <v>64.430000000000007</v>
        <stp/>
        <stp>YahooFinanceQuotes</stp>
        <stp>GLEN.L</stp>
        <stp>PriceBook</stp>
        <tr r="AT14" s="1"/>
      </tp>
      <tp t="s">
        <v>49.17 - 49.99</v>
        <stp/>
        <stp>YahooFinanceQuotes</stp>
        <stp>RIO.AX</stp>
        <stp>DaysRange</stp>
        <tr r="M19" s="1"/>
      </tp>
      <tp>
        <v>1.6</v>
        <stp/>
        <stp>YahooFinanceQuotes</stp>
        <stp>AAPL</stp>
        <stp>EPSEstimateNextQuarter</stp>
        <tr r="AH4" s="1"/>
      </tp>
      <tp>
        <v>0.56000000000000005</v>
        <stp/>
        <stp>YahooFinanceQuotes</stp>
        <stp>FP.PA</stp>
        <stp>ChangeFromFiftyDayMovingAverage</stp>
        <tr r="Y25" s="1"/>
      </tp>
      <tp>
        <v>12.355</v>
        <stp/>
        <stp>YahooFinanceQuotes</stp>
        <stp>EOAN.DE</stp>
        <stp>YearHigh</stp>
        <tr r="P22" s="1"/>
      </tp>
      <tp t="s">
        <v>26.90B</v>
        <stp/>
        <stp>YahooFinanceQuotes</stp>
        <stp>GLEN.L</stp>
        <stp>MarketCapitalization</stp>
        <tr r="AK14" s="1"/>
      </tp>
      <tp t="s">
        <v>25.51B</v>
        <stp/>
        <stp>YahooFinanceQuotes</stp>
        <stp>GOOG</stp>
        <stp>EBITDA</stp>
        <tr r="AX6" s="1"/>
      </tp>
      <tp>
        <v>-0.10369999999999999</v>
        <stp/>
        <stp>YahooFinanceQuotes</stp>
        <stp>RIO.AX</stp>
        <stp>PercentChangeFromYearHigh</stp>
        <tr r="U19" s="1"/>
      </tp>
      <tp>
        <v>0</v>
        <stp/>
        <stp>YahooFinanceQuotes</stp>
        <stp>MSFT</stp>
        <stp>Last:tick</stp>
        <tr r="E8" s="1"/>
      </tp>
      <tp t="s">
        <v>19.73 - 20.08</v>
        <stp/>
        <stp>YahooFinanceQuotes</stp>
        <stp>BHP.AX</stp>
        <stp>DaysRange</stp>
        <tr r="M18" s="1"/>
      </tp>
      <tp>
        <v>2468.5</v>
        <stp/>
        <stp>YahooFinanceQuotes</stp>
        <stp>RIO.L</stp>
        <stp>Last</stp>
        <tr r="F17" s="1"/>
      </tp>
      <tp t="s">
        <v>BHP BILLITON</v>
        <stp/>
        <stp>YahooFinanceQuotes</stp>
        <stp>BLT.L</stp>
        <stp>Name</stp>
        <tr r="AZ16" s="1"/>
      </tp>
      <tp>
        <v>968.8</v>
        <stp/>
        <stp>YahooFinanceQuotes</stp>
        <stp>BLT.L</stp>
        <stp>Last</stp>
        <tr r="F16" s="1"/>
      </tp>
      <tp t="s">
        <v>RIO TINTO</v>
        <stp/>
        <stp>YahooFinanceQuotes</stp>
        <stp>RIO.L</stp>
        <stp>Name</stp>
        <tr r="AZ17" s="1"/>
      </tp>
      <tp t="s">
        <v>506.99B</v>
        <stp/>
        <stp>YahooFinanceQuotes</stp>
        <stp>GOOG</stp>
        <stp>MarketCapitalization</stp>
        <tr r="AK6" s="1"/>
      </tp>
      <tp t="s">
        <v>36.75B</v>
        <stp/>
        <stp>YahooFinanceQuotes</stp>
        <stp>YHOO</stp>
        <stp>MarketCapitalization</stp>
        <tr r="AK10" s="1"/>
      </tp>
      <tp>
        <v>42523</v>
        <stp/>
        <stp>YahooFinanceQuotes</stp>
        <stp>BNP.PA</stp>
        <stp>ExDividendDate</stp>
        <tr r="AO24" s="1"/>
      </tp>
      <tp>
        <v>42439</v>
        <stp/>
        <stp>YahooFinanceQuotes</stp>
        <stp>BHP.AX</stp>
        <stp>ExDividendDate</stp>
        <tr r="AO18" s="1"/>
      </tp>
      <tp>
        <v>1.296</v>
        <stp/>
        <stp>YahooFinanceQuotes</stp>
        <stp>YHOO</stp>
        <stp>PriceBook</stp>
        <tr r="AT10" s="1"/>
      </tp>
      <tp t="s">
        <v>35.27 - 61.00</v>
        <stp/>
        <stp>YahooFinanceQuotes</stp>
        <stp>BNP.PA</stp>
        <stp>YearRange</stp>
        <tr r="R24" s="1"/>
      </tp>
      <tp>
        <v>8.9200000000000002E-2</v>
        <stp/>
        <stp>YahooFinanceQuotes</stp>
        <stp>MSFT</stp>
        <stp>PercentChangeFromFiftyDayMovingAverage</stp>
        <tr r="AA8" s="1"/>
      </tp>
      <tp>
        <v>8.35</v>
        <stp/>
        <stp>YahooFinanceQuotes</stp>
        <stp>GOOG</stp>
        <stp>EPSEstimateNextQuarter</stp>
        <tr r="AH6" s="1"/>
      </tp>
      <tp>
        <v>0</v>
        <stp/>
        <stp>YahooFinanceQuotes</stp>
        <stp>ORCL</stp>
        <stp>Open</stp>
        <tr r="I9" s="1"/>
      </tp>
      <tp t="e">
        <v>#N/A</v>
        <stp/>
        <stp>YahooFinanceQuotes</stp>
        <stp>FP.PA</stp>
        <stp>DividendPayDate2</stp>
        <tr r="AR25" s="1"/>
      </tp>
      <tp>
        <v>0.16600000000000001</v>
        <stp/>
        <stp>YahooFinanceQuotes</stp>
        <stp>EOAN.DE</stp>
        <stp>PriceSales</stp>
        <tr r="AU22" s="1"/>
      </tp>
      <tp>
        <v>2861204</v>
        <stp/>
        <stp>YahooFinanceQuotes</stp>
        <stp>ACA.PA</stp>
        <stp>Volume</stp>
        <tr r="L23" s="1"/>
      </tp>
      <tp>
        <v>554758</v>
        <stp/>
        <stp>YahooFinanceQuotes</stp>
        <stp>EMA.TO</stp>
        <stp>Volume</stp>
        <tr r="L12" s="1"/>
      </tp>
      <tp>
        <v>1.68</v>
        <stp/>
        <stp>YahooFinanceQuotes</stp>
        <stp>RIO.AX</stp>
        <stp>EPSEstimateCurrentYear</stp>
        <tr r="AG19" s="1"/>
      </tp>
      <tp t="s">
        <v>565.0500 - 789.8700</v>
        <stp/>
        <stp>YahooFinanceQuotes</stp>
        <stp>GOOG</stp>
        <stp>YearRange</stp>
        <tr r="R6" s="1"/>
      </tp>
      <tp t="s">
        <v>78.50B</v>
        <stp/>
        <stp>YahooFinanceQuotes</stp>
        <stp>AAPL</stp>
        <stp>EBITDA</stp>
        <tr r="AX4" s="1"/>
      </tp>
      <tp>
        <v>0.23899999999999999</v>
        <stp/>
        <stp>YahooFinanceQuotes</stp>
        <stp>CBK.DE</stp>
        <stp>PriceBook</stp>
        <tr r="AT21" s="1"/>
      </tp>
      <tp>
        <v>4.5397E-2</v>
        <stp/>
        <stp>YahooFinanceQuotes</stp>
        <stp>LNKD</stp>
        <stp>PercentChangeFromFiftyDayMovingAverage</stp>
        <tr r="AA7" s="1"/>
      </tp>
      <tp t="s">
        <v>8699.29 - 11669.90</v>
        <stp/>
        <stp>YahooFinanceQuotes</stp>
        <stp>^GDAXI</stp>
        <stp>YearRange</stp>
        <tr r="R20" s="1"/>
      </tp>
      <tp>
        <v>21.033000000000001</v>
        <stp/>
        <stp>YahooFinanceQuotes</stp>
        <stp>ACA.PA</stp>
        <stp>BookValue</stp>
        <tr r="AS23" s="1"/>
      </tp>
      <tp>
        <v>22.8</v>
        <stp/>
        <stp>YahooFinanceQuotes</stp>
        <stp>EMA.TO</stp>
        <stp>BookValue</stp>
        <tr r="AS12" s="1"/>
      </tp>
      <tp t="s">
        <v>20.09B</v>
        <stp/>
        <stp>YahooFinanceQuotes</stp>
        <stp>FP.PA</stp>
        <stp>EBITDA</stp>
        <tr r="AX25" s="1"/>
      </tp>
      <tp>
        <v>192.13</v>
        <stp/>
        <stp>YahooFinanceQuotes</stp>
        <stp>LNKD</stp>
        <stp>Low</stp>
        <tr r="K7" s="1"/>
      </tp>
      <tp t="e">
        <v>#N/A</v>
        <stp/>
        <stp>YahooFinanceQuotes</stp>
        <stp>^FTSE</stp>
        <stp>DividendPayDate2</stp>
        <tr r="AR13" s="1"/>
      </tp>
      <tp>
        <v>0.49124765046296298</v>
        <stp/>
        <stp>YahooFinanceQuotes</stp>
        <stp>FB</stp>
        <stp>rtd_LastUpdateTime</stp>
        <tr r="BF5" s="1"/>
      </tp>
      <tp>
        <v>42439</v>
        <stp/>
        <stp>YahooFinanceQuotes</stp>
        <stp>BARC.L</stp>
        <stp>ExDividendDate</stp>
        <tr r="AO15" s="1"/>
      </tp>
      <tp t="s">
        <v>29.81B</v>
        <stp/>
        <stp>YahooFinanceQuotes</stp>
        <stp>BARC.L</stp>
        <stp>MarketCapitalization</stp>
        <tr r="AK15" s="1"/>
      </tp>
      <tp t="s">
        <v>42.51 - 43.33</v>
        <stp/>
        <stp>YahooFinanceQuotes</stp>
        <stp>FP.PA</stp>
        <stp>DaysRange</stp>
        <tr r="M25" s="1"/>
      </tp>
      <tp t="s">
        <v>98.2500 - 258.3900</v>
        <stp/>
        <stp>YahooFinanceQuotes</stp>
        <stp>LNKD</stp>
        <stp>YearRange</stp>
        <tr r="R7" s="1"/>
      </tp>
      <tp t="s">
        <v>121.10 - 289.90</v>
        <stp/>
        <stp>YahooFinanceQuotes</stp>
        <stp>BARC.L</stp>
        <stp>YearRange</stp>
        <tr r="R15" s="1"/>
      </tp>
      <tp>
        <v>42578.491193564812</v>
        <stp/>
        <stp>YahooFinanceQuotes</stp>
        <stp>^FTSE</stp>
        <stp>rtd_LastUpdate</stp>
        <tr r="BD13" s="1"/>
      </tp>
      <tp>
        <v>96.67</v>
        <stp/>
        <stp>YahooFinanceQuotes</stp>
        <stp>AAPL</stp>
        <stp>Last</stp>
        <tr r="F4" s="1"/>
      </tp>
      <tp t="s">
        <v>7.89 - 30.45</v>
        <stp/>
        <stp>YahooFinanceQuotes</stp>
        <stp>ABX.TO</stp>
        <stp>YearRange</stp>
        <tr r="R11" s="1"/>
      </tp>
      <tp>
        <v>1.78E-2</v>
        <stp/>
        <stp>YahooFinanceQuotes</stp>
        <stp>ORCL</stp>
        <stp>PercentChangeFromFiftyDayMovingAverage</stp>
        <tr r="AA9" s="1"/>
      </tp>
      <tp t="s">
        <v>Apple Inc.</v>
        <stp/>
        <stp>YahooFinanceQuotes</stp>
        <stp>AAPL</stp>
        <stp>Name</stp>
        <tr r="AZ4" s="1"/>
      </tp>
      <tp>
        <v>737</v>
        <stp/>
        <stp>YahooFinanceQuotes</stp>
        <stp>GOOG</stp>
        <stp>Low</stp>
        <tr r="K6" s="1"/>
      </tp>
      <tp>
        <v>121.52</v>
        <stp/>
        <stp>YahooFinanceQuotes</stp>
        <stp>FB</stp>
        <stp>Low</stp>
        <tr r="K5" s="1"/>
      </tp>
      <tp>
        <v>3.58</v>
        <stp/>
        <stp>YahooFinanceQuotes</stp>
        <stp>ORCL</stp>
        <stp>PriceBook</stp>
        <tr r="AT9" s="1"/>
      </tp>
      <tp t="s">
        <v>1557.00 - 2640.50</v>
        <stp/>
        <stp>YahooFinanceQuotes</stp>
        <stp>RIO.L</stp>
        <stp>YearRange</stp>
        <tr r="R17" s="1"/>
      </tp>
      <tp>
        <v>4.09</v>
        <stp/>
        <stp>YahooFinanceQuotes</stp>
        <stp>AAPL</stp>
        <stp>PriceBook</stp>
        <tr r="AT4" s="1"/>
      </tp>
      <tp>
        <v>0.76</v>
        <stp/>
        <stp>YahooFinanceQuotes</stp>
        <stp>ABX.TO</stp>
        <stp>Change</stp>
        <tr r="G11" s="1"/>
      </tp>
      <tp>
        <v>-8.9499999999999996E-2</v>
        <stp/>
        <stp>YahooFinanceQuotes</stp>
        <stp>FP.PA</stp>
        <stp>PercentChangeFromYearHigh</stp>
        <tr r="U25" s="1"/>
      </tp>
      <tp>
        <v>2.9</v>
        <stp/>
        <stp>YahooFinanceQuotes</stp>
        <stp>GLEN.L</stp>
        <stp>BookValue</stp>
        <tr r="AS14" s="1"/>
      </tp>
      <tp>
        <v>173.40350000000001</v>
        <stp/>
        <stp>YahooFinanceQuotes</stp>
        <stp>GOOG</stp>
        <stp>ChangeFromYearLow</stp>
        <tr r="T6" s="1"/>
      </tp>
      <tp>
        <v>3.1699999999999999E-2</v>
        <stp/>
        <stp>YahooFinanceQuotes</stp>
        <stp>BNP.PA</stp>
        <stp>PercentChangeFromFiftyDayMovingAverage</stp>
        <tr r="AA24" s="1"/>
      </tp>
      <tp>
        <v>4.0199999999999993E-2</v>
        <stp/>
        <stp>YahooFinanceQuotes</stp>
        <stp>BHP.AX</stp>
        <stp>PercentChangeFromFiftyDayMovingAverage</stp>
        <tr r="AA18" s="1"/>
      </tp>
      <tp>
        <v>42578.491156678239</v>
        <stp/>
        <stp>YahooFinanceQuotes</stp>
        <stp>CBK.DE</stp>
        <stp>rtd_LastUpdate</stp>
        <tr r="BD21" s="1"/>
      </tp>
      <tp>
        <v>42507</v>
        <stp/>
        <stp>YahooFinanceQuotes</stp>
        <stp>MSFT</stp>
        <stp>ExDividendDate</stp>
        <tr r="AO8" s="1"/>
      </tp>
      <tp>
        <v>1641.71</v>
        <stp/>
        <stp>YahooFinanceQuotes</stp>
        <stp>^GDAXI</stp>
        <stp>ChangeFromYearLow</stp>
        <tr r="T20" s="1"/>
      </tp>
      <tp>
        <v>42578</v>
        <stp/>
        <stp>YahooFinanceQuotes</stp>
        <stp>EOAN.DE</stp>
        <stp>rtd_LastUpdateDate</stp>
        <tr r="BE22" s="1"/>
      </tp>
      <tp t="e">
        <v>#N/A</v>
        <stp/>
        <stp>YahooFinanceQuotes</stp>
        <stp>FP.PA</stp>
        <stp>PriceEPSEstimateNextYear</stp>
        <tr r="AW25" s="1"/>
      </tp>
      <tp>
        <v>122.53</v>
        <stp/>
        <stp>YahooFinanceQuotes</stp>
        <stp>FB</stp>
        <stp>High</stp>
        <tr r="J5" s="1"/>
      </tp>
      <tp>
        <v>121.22</v>
        <stp/>
        <stp>YahooFinanceQuotes</stp>
        <stp>FB</stp>
        <stp>PreviousClose</stp>
        <tr r="N5" s="1"/>
      </tp>
      <tp>
        <v>-0.22667000000000001</v>
        <stp/>
        <stp>YahooFinanceQuotes</stp>
        <stp>CBK.DE</stp>
        <stp>PercentChangeFromTwoHundredDayMovingAverage</stp>
        <tr r="AB21" s="1"/>
      </tp>
      <tp>
        <v>0.11599999999999999</v>
        <stp/>
        <stp>YahooFinanceQuotes</stp>
        <stp>BHP.AX</stp>
        <stp>PercentChangeFromTwoHundredDayMovingAverage</stp>
        <tr r="AB18" s="1"/>
      </tp>
      <tp>
        <v>0.30049999999999999</v>
        <stp/>
        <stp>YahooFinanceQuotes</stp>
        <stp>ABX.TO</stp>
        <stp>PercentChangeFromTwoHundredDayMovingAverage</stp>
        <tr r="AB11" s="1"/>
      </tp>
      <tp>
        <v>0.11449999999999999</v>
        <stp/>
        <stp>YahooFinanceQuotes</stp>
        <stp>RIO.AX</stp>
        <stp>PercentChangeFromTwoHundredDayMovingAverage</stp>
        <tr r="AB19" s="1"/>
      </tp>
      <tp>
        <v>-6.5000000000000006E-3</v>
        <stp/>
        <stp>YahooFinanceQuotes</stp>
        <stp>BNP.PA</stp>
        <stp>PercentChangeFromTwoHundredDayMovingAverage</stp>
        <tr r="AB24" s="1"/>
      </tp>
      <tp>
        <v>-0.11802</v>
        <stp/>
        <stp>YahooFinanceQuotes</stp>
        <stp>ACA.PA</stp>
        <stp>PercentChangeFromTwoHundredDayMovingAverage</stp>
        <tr r="AB23" s="1"/>
      </tp>
      <tp>
        <v>4.8300000000000003E-2</v>
        <stp/>
        <stp>YahooFinanceQuotes</stp>
        <stp>EMA.TO</stp>
        <stp>PercentChangeFromTwoHundredDayMovingAverage</stp>
        <tr r="AB12" s="1"/>
      </tp>
      <tp>
        <v>3.3500000000000002E-2</v>
        <stp/>
        <stp>YahooFinanceQuotes</stp>
        <stp>GOOG</stp>
        <stp>Change</stp>
        <tr r="G6" s="1"/>
      </tp>
      <tp>
        <v>8.43</v>
        <stp/>
        <stp>YahooFinanceQuotes</stp>
        <stp>BNP.PA</stp>
        <stp>ChangeFromYearLow</stp>
        <tr r="T24" s="1"/>
      </tp>
      <tp t="e">
        <v>#N/A</v>
        <stp/>
        <stp>YahooFinanceQuotes</stp>
        <stp>LNKD</stp>
        <stp>ExDividendDate</stp>
        <tr r="AO7" s="1"/>
      </tp>
      <tp>
        <v>2.4183000000000003</v>
        <stp/>
        <stp>YahooFinanceQuotes</stp>
        <stp>ABX.TO</stp>
        <stp>PercentChangeFromYearLow</stp>
        <tr r="V11" s="1"/>
      </tp>
      <tp>
        <v>-3.04E-2</v>
        <stp/>
        <stp>YahooFinanceQuotes</stp>
        <stp>BARC.L</stp>
        <stp>PercentChangeFromFiftyDayMovingAverage</stp>
        <tr r="AA15" s="1"/>
      </tp>
      <tp t="e">
        <v>#N/A</v>
        <stp/>
        <stp>YahooFinanceQuotes</stp>
        <stp>^FTSE</stp>
        <stp>PriceEPSEstimateNextYear</stp>
        <tr r="AW13" s="1"/>
      </tp>
      <tp>
        <v>911.5</v>
        <stp/>
        <stp>YahooFinanceQuotes</stp>
        <stp>RIO.L</stp>
        <stp>ChangeFromYearLow</stp>
        <tr r="T17" s="1"/>
      </tp>
      <tp>
        <v>0.2</v>
        <stp/>
        <stp>YahooFinanceQuotes</stp>
        <stp>ABX.TO</stp>
        <stp>EPSEstimateNextQuarter</stp>
        <tr r="AH11" s="1"/>
      </tp>
      <tp>
        <v>42552</v>
        <stp/>
        <stp>YahooFinanceQuotes</stp>
        <stp>ORCL</stp>
        <stp>ExDividendDate</stp>
        <tr r="AO9" s="1"/>
      </tp>
      <tp>
        <v>0.1953</v>
        <stp/>
        <stp>YahooFinanceQuotes</stp>
        <stp>BLT.L</stp>
        <stp>PercentChangeFromTwoHundredDayMovingAverage</stp>
        <tr r="AB16" s="1"/>
      </tp>
      <tp>
        <v>1.23</v>
        <stp/>
        <stp>YahooFinanceQuotes</stp>
        <stp>FB</stp>
        <stp>ShortRatio</stp>
        <tr r="O5" s="1"/>
      </tp>
      <tp>
        <v>4938635</v>
        <stp/>
        <stp>YahooFinanceQuotes</stp>
        <stp>BLT.L</stp>
        <stp>Volume</stp>
        <tr r="L16" s="1"/>
      </tp>
      <tp t="e">
        <v>#N/A</v>
        <stp/>
        <stp>YahooFinanceQuotes</stp>
        <stp>FB</stp>
        <stp>DividendYield</stp>
        <tr r="AM5" s="1"/>
      </tp>
      <tp>
        <v>93.971400000000003</v>
        <stp/>
        <stp>YahooFinanceQuotes</stp>
        <stp>LNKD</stp>
        <stp>ChangeFromYearLow</stp>
        <tr r="T7" s="1"/>
      </tp>
      <tp t="e">
        <v>#N/A</v>
        <stp/>
        <stp>YahooFinanceQuotes</stp>
        <stp>^FTSE</stp>
        <stp>PercentChangeFromTwoHundredDayMovingAverage</stp>
        <tr r="AB13" s="1"/>
      </tp>
      <tp>
        <v>19.079999999999998</v>
        <stp/>
        <stp>YahooFinanceQuotes</stp>
        <stp>ABX.TO</stp>
        <stp>ChangeFromYearLow</stp>
        <tr r="T11" s="1"/>
      </tp>
      <tp>
        <v>28.8</v>
        <stp/>
        <stp>YahooFinanceQuotes</stp>
        <stp>BARC.L</stp>
        <stp>ChangeFromYearLow</stp>
        <tr r="T15" s="1"/>
      </tp>
      <tp t="s">
        <v>7.076 - 12.355</v>
        <stp/>
        <stp>YahooFinanceQuotes</stp>
        <stp>EOAN.DE</stp>
        <stp>YearRange</stp>
        <tr r="R22" s="1"/>
      </tp>
      <tp>
        <v>0.35780000000000001</v>
        <stp/>
        <stp>YahooFinanceQuotes</stp>
        <stp>RIO.AX</stp>
        <stp>PercentChangeFromYearLow</stp>
        <tr r="V19" s="1"/>
      </tp>
      <tp>
        <v>0.72</v>
        <stp/>
        <stp>YahooFinanceQuotes</stp>
        <stp>FP.PA</stp>
        <stp>Change</stp>
        <tr r="G25" s="1"/>
      </tp>
      <tp>
        <v>42578.491223055556</v>
        <stp/>
        <stp>YahooFinanceQuotes</stp>
        <stp>RIO.AX</stp>
        <stp>rtd_LastUpdate</stp>
        <tr r="BD19" s="1"/>
      </tp>
      <tp>
        <v>2129968</v>
        <stp/>
        <stp>YahooFinanceQuotes</stp>
        <stp>YHOO</stp>
        <stp>Volume</stp>
        <tr r="L10" s="1"/>
      </tp>
      <tp>
        <v>0.23899999999999999</v>
        <stp/>
        <stp>YahooFinanceQuotes</stp>
        <stp>BNP.PA</stp>
        <stp>PercentChangeFromYearLow</stp>
        <tr r="V24" s="1"/>
      </tp>
      <tp>
        <v>4036.67</v>
        <stp/>
        <stp>YahooFinanceQuotes</stp>
        <stp>BLT.L</stp>
        <stp>PriceEPSEstimateCurrentYear</stp>
        <tr r="AV16" s="1"/>
      </tp>
      <tp>
        <v>25.77</v>
        <stp/>
        <stp>YahooFinanceQuotes</stp>
        <stp>FP.PA</stp>
        <stp>PERatio</stp>
        <tr r="AE25" s="1"/>
      </tp>
      <tp>
        <v>10.1005</v>
        <stp/>
        <stp>YahooFinanceQuotes</stp>
        <stp>FB</stp>
        <stp>ChangeFromTwoHundredDayMovingAverage</stp>
        <tr r="Z5" s="1"/>
      </tp>
      <tp t="e">
        <v>#N/A</v>
        <stp/>
        <stp>YahooFinanceQuotes</stp>
        <stp>^FTSE</stp>
        <stp>PriceEPSEstimateCurrentYear</stp>
        <tr r="AV13" s="1"/>
      </tp>
      <tp>
        <v>0.42152777777777778</v>
        <stp/>
        <stp>YahooFinanceQuotes</stp>
        <stp>FB</stp>
        <stp>LastTradeTime</stp>
        <tr r="D5" s="1"/>
      </tp>
      <tp t="s">
        <v>3.61B</v>
        <stp/>
        <stp>YahooFinanceQuotes</stp>
        <stp>ABX.TO</stp>
        <stp>EBITDA</stp>
        <tr r="AX11" s="1"/>
      </tp>
      <tp>
        <v>0</v>
        <stp/>
        <stp>YahooFinanceQuotes</stp>
        <stp>EOAN.DE</stp>
        <stp>PEGRatio</stp>
        <tr r="AF22" s="1"/>
      </tp>
      <tp>
        <v>0.16510000000000002</v>
        <stp/>
        <stp>YahooFinanceQuotes</stp>
        <stp>ACA.PA</stp>
        <stp>PercentChangeFromYearLow</stp>
        <tr r="V23" s="1"/>
      </tp>
      <tp>
        <v>0.18129999999999999</v>
        <stp/>
        <stp>YahooFinanceQuotes</stp>
        <stp>EMA.TO</stp>
        <stp>PercentChangeFromYearLow</stp>
        <tr r="V12" s="1"/>
      </tp>
      <tp>
        <v>1548682</v>
        <stp/>
        <stp>YahooFinanceQuotes</stp>
        <stp>RIO.L</stp>
        <stp>Volume</stp>
        <tr r="L17" s="1"/>
      </tp>
      <tp t="e">
        <v>#N/A</v>
        <stp/>
        <stp>YahooFinanceQuotes</stp>
        <stp>ACA.PA</stp>
        <stp>PriceEPSEstimateCurrentYear</stp>
        <tr r="AV23" s="1"/>
      </tp>
      <tp>
        <v>26.38</v>
        <stp/>
        <stp>YahooFinanceQuotes</stp>
        <stp>EMA.TO</stp>
        <stp>PriceEPSEstimateCurrentYear</stp>
        <tr r="AV12" s="1"/>
      </tp>
      <tp>
        <v>29.35</v>
        <stp/>
        <stp>YahooFinanceQuotes</stp>
        <stp>RIO.AX</stp>
        <stp>PriceEPSEstimateCurrentYear</stp>
        <tr r="AV19" s="1"/>
      </tp>
      <tp t="e">
        <v>#N/A</v>
        <stp/>
        <stp>YahooFinanceQuotes</stp>
        <stp>BNP.PA</stp>
        <stp>PriceEPSEstimateCurrentYear</stp>
        <tr r="AV24" s="1"/>
      </tp>
      <tp>
        <v>42.14</v>
        <stp/>
        <stp>YahooFinanceQuotes</stp>
        <stp>ABX.TO</stp>
        <stp>PriceEPSEstimateCurrentYear</stp>
        <tr r="AV11" s="1"/>
      </tp>
      <tp t="s">
        <v>NMS</v>
        <stp/>
        <stp>YahooFinanceQuotes</stp>
        <stp>FB</stp>
        <stp>StockExchange</stp>
        <tr r="BA5" s="1"/>
      </tp>
      <tp>
        <v>99.3</v>
        <stp/>
        <stp>YahooFinanceQuotes</stp>
        <stp>BHP.AX</stp>
        <stp>PriceEPSEstimateCurrentYear</stp>
        <tr r="AV18" s="1"/>
      </tp>
      <tp t="e">
        <v>#N/A</v>
        <stp/>
        <stp>YahooFinanceQuotes</stp>
        <stp>^FTSE</stp>
        <stp>EPSEstimateCurrentYear</stp>
        <tr r="AG13" s="1"/>
      </tp>
      <tp t="e">
        <v>#N/A</v>
        <stp/>
        <stp>YahooFinanceQuotes</stp>
        <stp>CBK.DE</stp>
        <stp>PriceEPSEstimateCurrentYear</stp>
        <tr r="AV21" s="1"/>
      </tp>
      <tp>
        <v>1248.49</v>
        <stp/>
        <stp>YahooFinanceQuotes</stp>
        <stp>^FTSE</stp>
        <stp>ChangeFromYearLow</stp>
        <tr r="T13" s="1"/>
      </tp>
      <tp t="e">
        <v>#N/A</v>
        <stp/>
        <stp>YahooFinanceQuotes</stp>
        <stp>FB</stp>
        <stp>DividendShare</stp>
        <tr r="AN5" s="1"/>
      </tp>
      <tp>
        <v>-0.67</v>
        <stp/>
        <stp>YahooFinanceQuotes</stp>
        <stp>AAPL</stp>
        <stp>Change</stp>
        <tr r="G4" s="1"/>
      </tp>
      <tp>
        <v>7.9930000000000003</v>
        <stp/>
        <stp>YahooFinanceQuotes</stp>
        <stp>EOAN.DE</stp>
        <stp>BookValue</stp>
        <tr r="AS22" s="1"/>
      </tp>
      <tp>
        <v>42527</v>
        <stp/>
        <stp>YahooFinanceQuotes</stp>
        <stp>FP.PA</stp>
        <stp>ExDividendDate2</stp>
        <tr r="AP25" s="1"/>
      </tp>
      <tp>
        <v>43.17</v>
        <stp/>
        <stp>YahooFinanceQuotes</stp>
        <stp>BHP.AX</stp>
        <stp>PriceEPSEstimateNextYear</stp>
        <tr r="AW18" s="1"/>
      </tp>
      <tp>
        <v>1.6</v>
        <stp/>
        <stp>YahooFinanceQuotes</stp>
        <stp>BARC.L</stp>
        <stp>EPSEstimateNextQuarter</stp>
        <tr r="AH15" s="1"/>
      </tp>
      <tp>
        <v>1.79</v>
        <stp/>
        <stp>YahooFinanceQuotes</stp>
        <stp>RIO.L</stp>
        <stp>EPSEstimateCurrentYear</stp>
        <tr r="AG17" s="1"/>
      </tp>
      <tp>
        <v>12.595000000000001</v>
        <stp/>
        <stp>YahooFinanceQuotes</stp>
        <stp>YHOO</stp>
        <stp>ChangeFromYearLow</stp>
        <tr r="T10" s="1"/>
      </tp>
      <tp>
        <v>7.4999999999999997E-3</v>
        <stp/>
        <stp>YahooFinanceQuotes</stp>
        <stp>ABX.TO</stp>
        <stp>PercentChangeFromFiftyDayMovingAverage</stp>
        <tr r="AA11" s="1"/>
      </tp>
      <tp>
        <v>0.49128453703703706</v>
        <stp/>
        <stp>YahooFinanceQuotes</stp>
        <stp>EOAN.DE</stp>
        <stp>rtd_LastUpdateTime</stp>
        <tr r="BF22" s="1"/>
      </tp>
      <tp>
        <v>121.9165</v>
        <stp/>
        <stp>YahooFinanceQuotes</stp>
        <stp>FB</stp>
        <stp>Last</stp>
        <tr r="F5" s="1"/>
      </tp>
      <tp t="s">
        <v>Facebook, Inc.</v>
        <stp/>
        <stp>YahooFinanceQuotes</stp>
        <stp>FB</stp>
        <stp>Name</stp>
        <tr r="AZ5" s="1"/>
      </tp>
      <tp>
        <v>0</v>
        <stp/>
        <stp>YahooFinanceQuotes</stp>
        <stp>^FTSE</stp>
        <stp>Volume</stp>
        <tr r="L13" s="1"/>
      </tp>
      <tp>
        <v>0.33100000000000002</v>
        <stp/>
        <stp>YahooFinanceQuotes</stp>
        <stp>CBK.DE</stp>
        <stp>ChangeFromYearLow</stp>
        <tr r="T21" s="1"/>
      </tp>
      <tp>
        <v>0</v>
        <stp/>
        <stp>YahooFinanceQuotes</stp>
        <stp>ORCL</stp>
        <stp>Change</stp>
        <tr r="G9" s="1"/>
      </tp>
      <tp>
        <v>9.5269999999999992</v>
        <stp/>
        <stp>YahooFinanceQuotes</stp>
        <stp>EOAN.DE</stp>
        <stp>Low</stp>
        <tr r="K22" s="1"/>
      </tp>
      <tp>
        <v>17.540700000000001</v>
        <stp/>
        <stp>YahooFinanceQuotes</stp>
        <stp>FB</stp>
        <stp>PriceSales</stp>
        <tr r="AU5" s="1"/>
      </tp>
      <tp>
        <v>1</v>
        <stp/>
        <stp>YahooFinanceQuotes</stp>
        <stp>ABX.TO</stp>
        <stp>PEGRatio</stp>
        <tr r="AF11" s="1"/>
      </tp>
      <tp>
        <v>1.635</v>
        <stp/>
        <stp>YahooFinanceQuotes</stp>
        <stp>FB</stp>
        <stp>EarningsShare</stp>
        <tr r="AJ5" s="1"/>
      </tp>
      <tp>
        <v>0</v>
        <stp/>
        <stp>YahooFinanceQuotes</stp>
        <stp>BNP.PA</stp>
        <stp>EPSEstimateNextQuarter</stp>
        <tr r="AH24" s="1"/>
      </tp>
      <tp>
        <v>0</v>
        <stp/>
        <stp>YahooFinanceQuotes</stp>
        <stp>BHP.AX</stp>
        <stp>EPSEstimateNextQuarter</stp>
        <tr r="AH18" s="1"/>
      </tp>
      <tp>
        <v>42578.491257060188</v>
        <stp/>
        <stp>YahooFinanceQuotes</stp>
        <stp>ACA.PA</stp>
        <stp>rtd_LastUpdate</stp>
        <tr r="BD23" s="1"/>
      </tp>
      <tp>
        <v>42578.491265370372</v>
        <stp/>
        <stp>YahooFinanceQuotes</stp>
        <stp>EMA.TO</stp>
        <stp>rtd_LastUpdate</stp>
        <tr r="BD12" s="1"/>
      </tp>
      <tp>
        <v>-0.3286</v>
        <stp/>
        <stp>YahooFinanceQuotes</stp>
        <stp>LNKD</stp>
        <stp>Change</stp>
        <tr r="G7" s="1"/>
      </tp>
      <tp>
        <v>0.49</v>
        <stp/>
        <stp>YahooFinanceQuotes</stp>
        <stp>YHOO</stp>
        <stp>EPSEstimateCurrentYear</stp>
        <tr r="AG10" s="1"/>
      </tp>
      <tp t="e">
        <v>#N/A</v>
        <stp/>
        <stp>YahooFinanceQuotes</stp>
        <stp>GOOG</stp>
        <stp>ExDividendDate</stp>
        <tr r="AO6" s="1"/>
      </tp>
      <tp>
        <v>7.81</v>
        <stp/>
        <stp>YahooFinanceQuotes</stp>
        <stp>ORCL</stp>
        <stp>ChangeFromYearLow</stp>
        <tr r="T9" s="1"/>
      </tp>
      <tp>
        <v>7.2</v>
        <stp/>
        <stp>YahooFinanceQuotes</stp>
        <stp>AAPL</stp>
        <stp>ChangeFromYearLow</stp>
        <tr r="T4" s="1"/>
      </tp>
      <tp>
        <v>0.03</v>
        <stp/>
        <stp>YahooFinanceQuotes</stp>
        <stp>MSFT</stp>
        <stp>Change</stp>
        <tr r="G8" s="1"/>
      </tp>
      <tp>
        <v>2438</v>
        <stp/>
        <stp>YahooFinanceQuotes</stp>
        <stp>RIO.L</stp>
        <stp>Low</stp>
        <tr r="K17" s="1"/>
      </tp>
      <tp>
        <v>-1.32</v>
        <stp/>
        <stp>YahooFinanceQuotes</stp>
        <stp>RIO.AX</stp>
        <stp>PEGRatio</stp>
        <tr r="AF19" s="1"/>
      </tp>
      <tp t="e">
        <v>#N/A</v>
        <stp/>
        <stp>YahooFinanceQuotes</stp>
        <stp>BLT.L</stp>
        <stp>EPSEstimateNextYear</stp>
        <tr r="AI16" s="1"/>
      </tp>
      <tp t="e">
        <v>#N/A</v>
        <stp/>
        <stp>YahooFinanceQuotes</stp>
        <stp>CBK.DE</stp>
        <stp>PriceEPSEstimateNextYear</stp>
        <tr r="AW21" s="1"/>
      </tp>
      <tp t="e">
        <v>#N/A</v>
        <stp/>
        <stp>YahooFinanceQuotes</stp>
        <stp>^FTSE</stp>
        <stp>EPSEstimateNextYear</stp>
        <tr r="AI13" s="1"/>
      </tp>
      <tp>
        <v>1.121</v>
        <stp/>
        <stp>YahooFinanceQuotes</stp>
        <stp>ACA.PA</stp>
        <stp>ChangeFromYearLow</stp>
        <tr r="T23" s="1"/>
      </tp>
      <tp>
        <v>7.49</v>
        <stp/>
        <stp>YahooFinanceQuotes</stp>
        <stp>EMA.TO</stp>
        <stp>ChangeFromYearLow</stp>
        <tr r="T12" s="1"/>
      </tp>
      <tp>
        <v>42495</v>
        <stp/>
        <stp>YahooFinanceQuotes</stp>
        <stp>AAPL</stp>
        <stp>ExDividendDate</stp>
        <tr r="AO4" s="1"/>
      </tp>
      <tp>
        <v>1.2</v>
        <stp/>
        <stp>YahooFinanceQuotes</stp>
        <stp>EOAN.DE</stp>
        <stp>PriceBook</stp>
        <tr r="AT22" s="1"/>
      </tp>
      <tp>
        <v>-0.61350000000000005</v>
        <stp/>
        <stp>YahooFinanceQuotes</stp>
        <stp>FB</stp>
        <stp>ChangeFromYearHigh</stp>
        <tr r="S5" s="1"/>
      </tp>
      <tp t="e">
        <v>#N/A</v>
        <stp/>
        <stp>YahooFinanceQuotes</stp>
        <stp>^GDAXI</stp>
        <stp>PriceEPSEstimateNextYear</stp>
        <tr r="AW20" s="1"/>
      </tp>
      <tp>
        <v>0</v>
        <stp/>
        <stp>YahooFinanceQuotes</stp>
        <stp>BNP.PA</stp>
        <stp>PEGRatio</stp>
        <tr r="AF24" s="1"/>
      </tp>
      <tp>
        <v>42578</v>
        <stp/>
        <stp>YahooFinanceQuotes</stp>
        <stp>FB</stp>
        <stp>LastTradeDate</stp>
        <tr r="C5" s="1"/>
      </tp>
      <tp>
        <v>0.23</v>
        <stp/>
        <stp>YahooFinanceQuotes</stp>
        <stp>BLT.L</stp>
        <stp>EPSEstimateCurrentYear</stp>
        <tr r="AG16" s="1"/>
      </tp>
      <tp t="s">
        <v>13.53B</v>
        <stp/>
        <stp>YahooFinanceQuotes</stp>
        <stp>BHP.AX</stp>
        <stp>EBITDA</stp>
        <tr r="AX18" s="1"/>
      </tp>
      <tp t="s">
        <v>0.00</v>
        <stp/>
        <stp>YahooFinanceQuotes</stp>
        <stp>BNP.PA</stp>
        <stp>EBITDA</stp>
        <tr r="AX24" s="1"/>
      </tp>
      <tp>
        <v>42578.491185613428</v>
        <stp/>
        <stp>YahooFinanceQuotes</stp>
        <stp>GLEN.L</stp>
        <stp>rtd_LastUpdate</stp>
        <tr r="BD14" s="1"/>
      </tp>
      <tp>
        <v>0</v>
        <stp/>
        <stp>YahooFinanceQuotes</stp>
        <stp>ACA.PA</stp>
        <stp>PEGRatio</stp>
        <tr r="AF23" s="1"/>
      </tp>
      <tp>
        <v>4.3600000000000003</v>
        <stp/>
        <stp>YahooFinanceQuotes</stp>
        <stp>EMA.TO</stp>
        <stp>PEGRatio</stp>
        <tr r="AF12" s="1"/>
      </tp>
      <tp>
        <v>0.35133000000000003</v>
        <stp/>
        <stp>YahooFinanceQuotes</stp>
        <stp>EOAN.DE</stp>
        <stp>PercentChangeFromYearLow</stp>
        <tr r="V22" s="1"/>
      </tp>
      <tp t="e">
        <v>#N/A</v>
        <stp/>
        <stp>YahooFinanceQuotes</stp>
        <stp>CBK.DE</stp>
        <stp>EPSEstimateNextYear</stp>
        <tr r="AI21" s="1"/>
      </tp>
      <tp t="e">
        <v>#N/A</v>
        <stp/>
        <stp>YahooFinanceQuotes</stp>
        <stp>BHP.AX</stp>
        <stp>EPSEstimateNextYear</stp>
        <tr r="AI18" s="1"/>
      </tp>
      <tp t="e">
        <v>#N/A</v>
        <stp/>
        <stp>YahooFinanceQuotes</stp>
        <stp>ABX.TO</stp>
        <stp>EPSEstimateNextYear</stp>
        <tr r="AI11" s="1"/>
      </tp>
      <tp t="e">
        <v>#N/A</v>
        <stp/>
        <stp>YahooFinanceQuotes</stp>
        <stp>RIO.AX</stp>
        <stp>EPSEstimateNextYear</stp>
        <tr r="AI19" s="1"/>
      </tp>
      <tp t="e">
        <v>#N/A</v>
        <stp/>
        <stp>YahooFinanceQuotes</stp>
        <stp>BNP.PA</stp>
        <stp>EPSEstimateNextYear</stp>
        <tr r="AI24" s="1"/>
      </tp>
      <tp t="e">
        <v>#N/A</v>
        <stp/>
        <stp>YahooFinanceQuotes</stp>
        <stp>ACA.PA</stp>
        <stp>EPSEstimateNextYear</stp>
        <tr r="AI23" s="1"/>
      </tp>
      <tp t="e">
        <v>#N/A</v>
        <stp/>
        <stp>YahooFinanceQuotes</stp>
        <stp>EMA.TO</stp>
        <stp>EPSEstimateNextYear</stp>
        <tr r="AI12" s="1"/>
      </tp>
      <tp>
        <v>122.53</v>
        <stp/>
        <stp>YahooFinanceQuotes</stp>
        <stp>GLEN.L</stp>
        <stp>ChangeFromYearLow</stp>
        <tr r="T14" s="1"/>
      </tp>
      <tp>
        <v>42578.491231192129</v>
        <stp/>
        <stp>YahooFinanceQuotes</stp>
        <stp>^GDAXI</stp>
        <stp>rtd_LastUpdate</stp>
        <tr r="BD20" s="1"/>
      </tp>
      <tp t="s">
        <v>0.00</v>
        <stp/>
        <stp>YahooFinanceQuotes</stp>
        <stp>BARC.L</stp>
        <stp>EBITDA</stp>
        <tr r="AX15" s="1"/>
      </tp>
      <tp>
        <v>42527</v>
        <stp/>
        <stp>YahooFinanceQuotes</stp>
        <stp>FP.PA</stp>
        <stp>ExDividendDate</stp>
        <tr r="AO25" s="1"/>
      </tp>
      <tp>
        <v>6.234E-2</v>
        <stp/>
        <stp>YahooFinanceQuotes</stp>
        <stp>CBK.DE</stp>
        <stp>PercentChangeFromYearLow</stp>
        <tr r="V21" s="1"/>
      </tp>
      <tp>
        <v>10665200</v>
        <stp/>
        <stp>YahooFinanceQuotes</stp>
        <stp>EOAN.DE</stp>
        <stp>AverageDailyVolume</stp>
        <tr r="AC22" s="1"/>
      </tp>
      <tp t="e">
        <v>#N/A</v>
        <stp/>
        <stp>YahooFinanceQuotes</stp>
        <stp>BARC.L</stp>
        <stp>PERatio</stp>
        <tr r="AE15" s="1"/>
      </tp>
      <tp>
        <v>28087637</v>
        <stp/>
        <stp>YahooFinanceQuotes</stp>
        <stp>MSFT</stp>
        <stp>Volume</stp>
        <tr r="L8" s="1"/>
      </tp>
      <tp>
        <v>42257</v>
        <stp/>
        <stp>YahooFinanceQuotes</stp>
        <stp>GLEN.L</stp>
        <stp>ExDividendDate2</stp>
        <tr r="AP14" s="1"/>
      </tp>
      <tp>
        <v>0.18870000000000001</v>
        <stp/>
        <stp>YahooFinanceQuotes</stp>
        <stp>^GDAXI</stp>
        <stp>PercentChangeFromYearLow</stp>
        <tr r="V20" s="1"/>
      </tp>
      <tp>
        <v>-1</v>
        <stp/>
        <stp>YahooFinanceQuotes</stp>
        <stp>EOAN.DE</stp>
        <stp>Last:tick</stp>
        <tr r="E22" s="1"/>
      </tp>
      <tp>
        <v>3.55</v>
        <stp/>
        <stp>YahooFinanceQuotes</stp>
        <stp>FP.PA</stp>
        <stp>EPSEstimateCurrentYear</stp>
        <tr r="AG25" s="1"/>
      </tp>
      <tp>
        <v>2.0799999999999998E-3</v>
        <stp/>
        <stp>YahooFinanceQuotes</stp>
        <stp>ACA.PA</stp>
        <stp>PercentChangeFromFiftyDayMovingAverage</stp>
        <tr r="AA23" s="1"/>
      </tp>
      <tp>
        <v>1.1299999999999999E-2</v>
        <stp/>
        <stp>YahooFinanceQuotes</stp>
        <stp>EMA.TO</stp>
        <stp>PercentChangeFromFiftyDayMovingAverage</stp>
        <tr r="AA12" s="1"/>
      </tp>
      <tp>
        <v>0</v>
        <stp/>
        <stp>YahooFinanceQuotes</stp>
        <stp>CBK.DE</stp>
        <stp>EPSEstimateNextQuarter</stp>
        <tr r="AH21" s="1"/>
      </tp>
      <tp>
        <v>41691</v>
        <stp/>
        <stp>YahooFinanceQuotes</stp>
        <stp>LNKD</stp>
        <stp>Volume</stp>
        <tr r="L7" s="1"/>
      </tp>
      <tp t="e">
        <v>#N/A</v>
        <stp/>
        <stp>YahooFinanceQuotes</stp>
        <stp>EOAN.DE</stp>
        <stp>PriceEPSEstimateNextYear</stp>
        <tr r="AW22" s="1"/>
      </tp>
      <tp t="e">
        <v>#N/A</v>
        <stp/>
        <stp>YahooFinanceQuotes</stp>
        <stp>^GDAXI</stp>
        <stp>PERatio</stp>
        <tr r="AE20" s="1"/>
      </tp>
      <tp>
        <v>397.2</v>
        <stp/>
        <stp>YahooFinanceQuotes</stp>
        <stp>BLT.L</stp>
        <stp>ChangeFromYearLow</stp>
        <tr r="T16" s="1"/>
      </tp>
      <tp t="e">
        <v>#N/A</v>
        <stp/>
        <stp>YahooFinanceQuotes</stp>
        <stp>EOAN.DE</stp>
        <stp>EPSEstimateNextYear</stp>
        <tr r="AI22" s="1"/>
      </tp>
      <tp>
        <v>23.96</v>
        <stp/>
        <stp>YahooFinanceQuotes</stp>
        <stp>^FTSE</stp>
        <stp>Change</stp>
        <tr r="G13" s="1"/>
      </tp>
      <tp>
        <v>8.2100000000000009</v>
        <stp/>
        <stp>YahooFinanceQuotes</stp>
        <stp>AAPL</stp>
        <stp>EPSEstimateCurrentYear</stp>
        <tr r="AG4" s="1"/>
      </tp>
      <tp>
        <v>0</v>
        <stp/>
        <stp>YahooFinanceQuotes</stp>
        <stp>ORCL</stp>
        <stp>Volume</stp>
        <tr r="L9" s="1"/>
      </tp>
      <tp t="s">
        <v>10.42B</v>
        <stp/>
        <stp>YahooFinanceQuotes</stp>
        <stp>RIO.AX</stp>
        <stp>EBITDA</stp>
        <tr r="AX19" s="1"/>
      </tp>
      <tp>
        <v>17.04</v>
        <stp/>
        <stp>YahooFinanceQuotes</stp>
        <stp>MSFT</stp>
        <stp>ChangeFromYearLow</stp>
        <tr r="T8" s="1"/>
      </tp>
      <tp>
        <v>42439</v>
        <stp/>
        <stp>YahooFinanceQuotes</stp>
        <stp>BLT.L</stp>
        <stp>ExDividendDate</stp>
        <tr r="AO16" s="1"/>
      </tp>
      <tp>
        <v>42578.491176030089</v>
        <stp/>
        <stp>YahooFinanceQuotes</stp>
        <stp>ABX.TO</stp>
        <stp>rtd_LastUpdate</stp>
        <tr r="BD11" s="1"/>
      </tp>
      <tp t="s">
        <v>348.72B</v>
        <stp/>
        <stp>YahooFinanceQuotes</stp>
        <stp>FB</stp>
        <stp>MarketCapitalization</stp>
        <tr r="AK5" s="1"/>
      </tp>
      <tp>
        <v>0.41249999999999998</v>
        <stp/>
        <stp>YahooFinanceQuotes</stp>
        <stp>BHP.AX</stp>
        <stp>PercentChangeFromYearLow</stp>
        <tr r="V18" s="1"/>
      </tp>
      <tp t="e">
        <v>#N/A</v>
        <stp/>
        <stp>YahooFinanceQuotes</stp>
        <stp>^GDAXI</stp>
        <stp>PercentChangeFromFiftyDayMovingAverage</stp>
        <tr r="AA20" s="1"/>
      </tp>
      <tp t="e">
        <v>#N/A</v>
        <stp/>
        <stp>YahooFinanceQuotes</stp>
        <stp>YHOO</stp>
        <stp>ExDividendDate</stp>
        <tr r="AO10" s="1"/>
      </tp>
      <tp>
        <v>33.5</v>
        <stp/>
        <stp>YahooFinanceQuotes</stp>
        <stp>GOOG</stp>
        <stp>EPSEstimateCurrentYear</stp>
        <tr r="AG6" s="1"/>
      </tp>
      <tp>
        <v>0</v>
        <stp/>
        <stp>YahooFinanceQuotes</stp>
        <stp>FP.PA</stp>
        <stp>PEGRatio</stp>
        <tr r="AF25" s="1"/>
      </tp>
      <tp>
        <v>0.19450000000000001</v>
        <stp/>
        <stp>YahooFinanceQuotes</stp>
        <stp>GLEN.L</stp>
        <stp>PercentChangeFromFiftyDayMovingAverage</stp>
        <tr r="AA14" s="1"/>
      </tp>
      <tp>
        <v>0</v>
        <stp/>
        <stp>YahooFinanceQuotes</stp>
        <stp>RIO.AX</stp>
        <stp>EPSEstimateNextQuarter</stp>
        <tr r="AH19" s="1"/>
      </tp>
      <tp>
        <v>19.73</v>
        <stp/>
        <stp>YahooFinanceQuotes</stp>
        <stp>BHP.AX</stp>
        <stp>Low</stp>
        <tr r="K18" s="1"/>
      </tp>
      <tp>
        <v>5.5309999999999997</v>
        <stp/>
        <stp>YahooFinanceQuotes</stp>
        <stp>CBK.DE</stp>
        <stp>Low</stp>
        <tr r="K21" s="1"/>
      </tp>
      <tp>
        <v>7.8220000000000001</v>
        <stp/>
        <stp>YahooFinanceQuotes</stp>
        <stp>ACA.PA</stp>
        <stp>Low</stp>
        <tr r="K23" s="1"/>
      </tp>
      <tp>
        <v>48.74</v>
        <stp/>
        <stp>YahooFinanceQuotes</stp>
        <stp>EMA.TO</stp>
        <stp>Low</stp>
        <tr r="K12" s="1"/>
      </tp>
      <tp>
        <v>49.17</v>
        <stp/>
        <stp>YahooFinanceQuotes</stp>
        <stp>RIO.AX</stp>
        <stp>Low</stp>
        <tr r="K19" s="1"/>
      </tp>
      <tp>
        <v>42.88</v>
        <stp/>
        <stp>YahooFinanceQuotes</stp>
        <stp>BNP.PA</stp>
        <stp>Low</stp>
        <tr r="K24" s="1"/>
      </tp>
      <tp>
        <v>26.36</v>
        <stp/>
        <stp>YahooFinanceQuotes</stp>
        <stp>ABX.TO</stp>
        <stp>Low</stp>
        <tr r="K11" s="1"/>
      </tp>
      <tp>
        <v>0</v>
        <stp/>
        <stp>YahooFinanceQuotes</stp>
        <stp>^FTSE</stp>
        <stp>PEGRatio</stp>
        <tr r="AF13" s="1"/>
      </tp>
      <tp>
        <v>42425</v>
        <stp/>
        <stp>YahooFinanceQuotes</stp>
        <stp>RIO.L</stp>
        <stp>ExDividendDate</stp>
        <tr r="AO17" s="1"/>
      </tp>
      <tp t="s">
        <v>0.00</v>
        <stp/>
        <stp>YahooFinanceQuotes</stp>
        <stp>CBK.DE</stp>
        <stp>EBITDA</stp>
        <tr r="AX21" s="1"/>
      </tp>
      <tp>
        <v>960.5</v>
        <stp/>
        <stp>YahooFinanceQuotes</stp>
        <stp>BLT.L</stp>
        <stp>Low</stp>
        <tr r="K16" s="1"/>
      </tp>
      <tp t="e">
        <v>#N/A</v>
        <stp/>
        <stp>YahooFinanceQuotes</stp>
        <stp>RIO.L</stp>
        <stp>EPSEstimateNextYear</stp>
        <tr r="AI17" s="1"/>
      </tp>
      <tp>
        <v>6723.71</v>
        <stp/>
        <stp>YahooFinanceQuotes</stp>
        <stp>^FTSE</stp>
        <stp>Low</stp>
        <tr r="K13" s="1"/>
      </tp>
      <tp>
        <v>0.2238</v>
        <stp/>
        <stp>YahooFinanceQuotes</stp>
        <stp>RIO.L</stp>
        <stp>PercentChangeFromTwoHundredDayMovingAverage</stp>
        <tr r="AB17" s="1"/>
      </tp>
      <tp>
        <v>111.816</v>
        <stp/>
        <stp>YahooFinanceQuotes</stp>
        <stp>FB</stp>
        <stp>TwoHundredDayMovingAverage</stp>
        <tr r="X5" s="1"/>
      </tp>
      <tp t="s">
        <v>8.08B</v>
        <stp/>
        <stp>YahooFinanceQuotes</stp>
        <stp>GLEN.L</stp>
        <stp>EBITDA</stp>
        <tr r="AX14" s="1"/>
      </tp>
      <tp>
        <v>29.01</v>
        <stp/>
        <stp>YahooFinanceQuotes</stp>
        <stp>RIO.AX</stp>
        <stp>PriceEPSEstimateNextYear</stp>
        <tr r="AW19" s="1"/>
      </tp>
      <tp>
        <v>0</v>
        <stp/>
        <stp>YahooFinanceQuotes</stp>
        <stp>CBK.DE</stp>
        <stp>PEGRatio</stp>
        <tr r="AF21" s="1"/>
      </tp>
      <tp>
        <v>122.42</v>
        <stp/>
        <stp>YahooFinanceQuotes</stp>
        <stp>FB</stp>
        <stp>Open</stp>
        <tr r="I5" s="1"/>
      </tp>
      <tp>
        <v>17.8</v>
        <stp/>
        <stp>YahooFinanceQuotes</stp>
        <stp>BLT.L</stp>
        <stp>Change</stp>
        <tr r="G16" s="1"/>
      </tp>
      <tp>
        <v>42578.491094351855</v>
        <stp/>
        <stp>YahooFinanceQuotes</stp>
        <stp>BARC.L</stp>
        <stp>rtd_LastUpdate</stp>
        <tr r="BD15" s="1"/>
      </tp>
      <tp t="s">
        <v/>
        <stp/>
        <stp>YahooFinanceQuotes</stp>
        <stp>^GDAXI</stp>
        <stp>EBITDA</stp>
        <tr r="AX20" s="1"/>
      </tp>
      <tp t="e">
        <v>#N/A</v>
        <stp/>
        <stp>YahooFinanceQuotes</stp>
        <stp>BNP.PA</stp>
        <stp>PriceEPSEstimateNextYear</stp>
        <tr r="AW24" s="1"/>
      </tp>
      <tp>
        <v>0</v>
        <stp/>
        <stp>YahooFinanceQuotes</stp>
        <stp>^GDAXI</stp>
        <stp>PEGRatio</stp>
        <tr r="AF20" s="1"/>
      </tp>
      <tp t="e">
        <v>#N/A</v>
        <stp/>
        <stp>YahooFinanceQuotes</stp>
        <stp>^FTSE</stp>
        <stp>ExDividendDate</stp>
        <tr r="AO13" s="1"/>
      </tp>
      <tp t="e">
        <v>#N/A</v>
        <stp/>
        <stp>YahooFinanceQuotes</stp>
        <stp>ACA.PA</stp>
        <stp>PriceEPSEstimateNextYear</stp>
        <tr r="AW23" s="1"/>
      </tp>
      <tp>
        <v>23.24</v>
        <stp/>
        <stp>YahooFinanceQuotes</stp>
        <stp>EMA.TO</stp>
        <stp>PriceEPSEstimateNextYear</stp>
        <tr r="AW12" s="1"/>
      </tp>
      <tp>
        <v>110428</v>
        <stp/>
        <stp>YahooFinanceQuotes</stp>
        <stp>GOOG</stp>
        <stp>Volume</stp>
        <tr r="L6" s="1"/>
      </tp>
      <tp t="e">
        <v>#N/A</v>
        <stp/>
        <stp>YahooFinanceQuotes</stp>
        <stp>EOAN.DE</stp>
        <stp>PriceEPSEstimateCurrentYear</stp>
        <tr r="AV22" s="1"/>
      </tp>
      <tp>
        <v>7.95</v>
        <stp/>
        <stp>YahooFinanceQuotes</stp>
        <stp>FP.PA</stp>
        <stp>ChangeFromYearLow</stp>
        <tr r="T25" s="1"/>
      </tp>
      <tp>
        <v>-8.8970000000000007E-2</v>
        <stp/>
        <stp>YahooFinanceQuotes</stp>
        <stp>CBK.DE</stp>
        <stp>PercentChangeFromFiftyDayMovingAverage</stp>
        <tr r="AA21" s="1"/>
      </tp>
      <tp>
        <v>0</v>
        <stp/>
        <stp>YahooFinanceQuotes</stp>
        <stp>ACA.PA</stp>
        <stp>EPSEstimateNextQuarter</stp>
        <tr r="AH23" s="1"/>
      </tp>
      <tp>
        <v>0.38</v>
        <stp/>
        <stp>YahooFinanceQuotes</stp>
        <stp>EMA.TO</stp>
        <stp>EPSEstimateNextQuarter</stp>
        <tr r="AH12" s="1"/>
      </tp>
      <tp>
        <v>42578.491139930557</v>
        <stp/>
        <stp>YahooFinanceQuotes</stp>
        <stp>BHP.AX</stp>
        <stp>rtd_LastUpdate</stp>
        <tr r="BD18" s="1"/>
      </tp>
      <tp>
        <v>42578.491201886573</v>
        <stp/>
        <stp>YahooFinanceQuotes</stp>
        <stp>BNP.PA</stp>
        <stp>rtd_LastUpdate</stp>
        <tr r="BD24" s="1"/>
      </tp>
      <tp>
        <v>0</v>
        <stp/>
        <stp>YahooFinanceQuotes</stp>
        <stp>FB</stp>
        <stp>rtd_LastError</stp>
        <tr r="BB5" s="1"/>
      </tp>
      <tp t="s">
        <v>9.527 - 9.683</v>
        <stp/>
        <stp>YahooFinanceQuotes</stp>
        <stp>EOAN.DE</stp>
        <stp>DaysRange</stp>
        <tr r="M22" s="1"/>
      </tp>
      <tp>
        <v>143.66999999999999</v>
        <stp/>
        <stp>YahooFinanceQuotes</stp>
        <stp>FB</stp>
        <stp>OneYearTargetPrice</stp>
        <tr r="AD5" s="1"/>
      </tp>
      <tp>
        <v>-12.5</v>
        <stp/>
        <stp>YahooFinanceQuotes</stp>
        <stp>BHP.AX</stp>
        <stp>PEGRatio</stp>
        <tr r="AF18" s="1"/>
      </tp>
      <tp>
        <v>2.77</v>
        <stp/>
        <stp>YahooFinanceQuotes</stp>
        <stp>ORCL</stp>
        <stp>EPSEstimateCurrentYear</stp>
        <tr r="AG9" s="1"/>
      </tp>
      <tp>
        <v>57467633</v>
        <stp/>
        <stp>YahooFinanceQuotes</stp>
        <stp>AAPL</stp>
        <stp>Volume</stp>
        <tr r="L4" s="1"/>
      </tp>
      <tp t="s">
        <v>0.00</v>
        <stp/>
        <stp>YahooFinanceQuotes</stp>
        <stp>ACA.PA</stp>
        <stp>EBITDA</stp>
        <tr r="AX23" s="1"/>
      </tp>
      <tp t="s">
        <v>961.10M</v>
        <stp/>
        <stp>YahooFinanceQuotes</stp>
        <stp>EMA.TO</stp>
        <stp>EBITDA</stp>
        <tr r="AX12" s="1"/>
      </tp>
      <tp>
        <v>0.22579999999999997</v>
        <stp/>
        <stp>YahooFinanceQuotes</stp>
        <stp>FP.PA</stp>
        <stp>PercentChangeFromYearLow</stp>
        <tr r="V25" s="1"/>
      </tp>
      <tp>
        <v>-0.22606000000000001</v>
        <stp/>
        <stp>YahooFinanceQuotes</stp>
        <stp>EOAN.DE</stp>
        <stp>PercentChangeFromYearHigh</stp>
        <tr r="U22" s="1"/>
      </tp>
      <tp>
        <v>45.5</v>
        <stp/>
        <stp>YahooFinanceQuotes</stp>
        <stp>RIO.L</stp>
        <stp>Change</stp>
        <tr r="G17" s="1"/>
      </tp>
      <tp t="e">
        <v>#N/A</v>
        <stp/>
        <stp>YahooFinanceQuotes</stp>
        <stp>GLEN.L</stp>
        <stp>PERatio</stp>
        <tr r="AE14" s="1"/>
      </tp>
      <tp>
        <v>42439</v>
        <stp/>
        <stp>YahooFinanceQuotes</stp>
        <stp>BARC.L</stp>
        <stp>ExDividendDate2</stp>
        <tr r="AP15" s="1"/>
      </tp>
      <tp>
        <v>9.6259999999999998E-2</v>
        <stp/>
        <stp>YahooFinanceQuotes</stp>
        <stp>EOAN.DE</stp>
        <stp>PercentChangeFromTwoHundredDayMovingAverage</stp>
        <tr r="AB22" s="1"/>
      </tp>
      <tp>
        <v>0.22699999999999998</v>
        <stp/>
        <stp>YahooFinanceQuotes</stp>
        <stp>^FTSE</stp>
        <stp>PercentChangeFromYearLow</stp>
        <tr r="V13" s="1"/>
      </tp>
      <tp>
        <v>1379.05</v>
        <stp/>
        <stp>YahooFinanceQuotes</stp>
        <stp>RIO.L</stp>
        <stp>PriceEPSEstimateCurrentYear</stp>
        <tr r="AV17" s="1"/>
      </tp>
      <tp>
        <v>31.36</v>
        <stp/>
        <stp>YahooFinanceQuotes</stp>
        <stp>ABX.TO</stp>
        <stp>PriceEPSEstimateNextYear</stp>
        <tr r="AW11" s="1"/>
      </tp>
      <tp>
        <v>0</v>
        <stp/>
        <stp>YahooFinanceQuotes</stp>
        <stp>^GDAXI</stp>
        <stp>EPSEstimateNextQuarter</stp>
        <tr r="AH20" s="1"/>
      </tp>
      <tp>
        <v>2.9</v>
        <stp/>
        <stp>YahooFinanceQuotes</stp>
        <stp>MSFT</stp>
        <stp>EPSEstimateCurrentYear</stp>
        <tr r="AG8" s="1"/>
      </tp>
      <tp>
        <v>5.8</v>
        <stp/>
        <stp>YahooFinanceQuotes</stp>
        <stp>BHP.AX</stp>
        <stp>ChangeFromYearLow</stp>
        <tr r="T18" s="1"/>
      </tp>
      <tp t="e">
        <v>#N/A</v>
        <stp/>
        <stp>YahooFinanceQuotes</stp>
        <stp>^GDAXI</stp>
        <stp>ExDividendDate2</stp>
        <tr r="AP20" s="1"/>
      </tp>
      <tp>
        <v>2594373</v>
        <stp/>
        <stp>YahooFinanceQuotes</stp>
        <stp>FP.PA</stp>
        <stp>Volume</stp>
        <tr r="L25" s="1"/>
      </tp>
      <tp>
        <v>0</v>
        <stp/>
        <stp>YahooFinanceQuotes</stp>
        <stp>GLEN.L</stp>
        <stp>EPSEstimateNextQuarter</stp>
        <tr r="AH14" s="1"/>
      </tp>
      <tp>
        <v>6.480000000000001E-2</v>
        <stp/>
        <stp>YahooFinanceQuotes</stp>
        <stp>RIO.AX</stp>
        <stp>PercentChangeFromFiftyDayMovingAverage</stp>
        <tr r="AA19" s="1"/>
      </tp>
      <tp>
        <v>13.07</v>
        <stp/>
        <stp>YahooFinanceQuotes</stp>
        <stp>RIO.AX</stp>
        <stp>ChangeFromYearLow</stp>
        <tr r="T19" s="1"/>
      </tp>
      <tp>
        <v>-1.4999999999999999E-2</v>
        <stp/>
        <stp>YahooFinanceQuotes</stp>
        <stp>YHOO</stp>
        <stp>Change</stp>
        <tr r="G10" s="1"/>
      </tp>
      <tp>
        <v>3.45</v>
        <stp/>
        <stp>YahooFinanceQuotes</stp>
        <stp>LNKD</stp>
        <stp>EPSEstimateCurrentYear</stp>
        <tr r="AG7" s="1"/>
      </tp>
      <tp>
        <v>34.771000000000001</v>
        <stp/>
        <stp>YahooFinanceQuotes</stp>
        <stp>YHOO</stp>
        <stp>TwoHundredDayMovingAverage</stp>
        <tr r="X10" s="1"/>
      </tp>
      <tp>
        <v>26.77</v>
        <stp/>
        <stp>YahooFinanceQuotes</stp>
        <stp>ABX.TO</stp>
        <stp>FiftydayMovingAverage</stp>
        <tr r="W11" s="1"/>
      </tp>
      <tp>
        <v>154.61000000000001</v>
        <stp/>
        <stp>YahooFinanceQuotes</stp>
        <stp>BARC.L</stp>
        <stp>FiftydayMovingAverage</stp>
        <tr r="W15" s="1"/>
      </tp>
      <tp>
        <v>-66.168599999999998</v>
        <stp/>
        <stp>YahooFinanceQuotes</stp>
        <stp>LNKD</stp>
        <stp>ChangeFromYearHigh</stp>
        <tr r="S7" s="1"/>
      </tp>
      <tp>
        <v>183.874</v>
        <stp/>
        <stp>YahooFinanceQuotes</stp>
        <stp>LNKD</stp>
        <stp>FiftydayMovingAverage</stp>
        <tr r="W7" s="1"/>
      </tp>
      <tp>
        <v>44390000000</v>
        <stp/>
        <stp>YahooFinanceQuotes</stp>
        <stp>RIO.L</stp>
        <stp>MarketCapitalization$</stp>
        <tr r="AL17" s="1"/>
      </tp>
      <tp>
        <v>0</v>
        <stp/>
        <stp>YahooFinanceQuotes</stp>
        <stp>FP.PA</stp>
        <stp>ShortRatio</stp>
        <tr r="O25" s="1"/>
      </tp>
      <tp t="s">
        <v/>
        <stp/>
        <stp>YahooFinanceQuotes</stp>
        <stp>LNKD</stp>
        <stp>rtd_LastMessage</stp>
        <tr r="BC7" s="1"/>
      </tp>
      <tp>
        <v>-0.53</v>
        <stp/>
        <stp>YahooFinanceQuotes</stp>
        <stp>MSFT</stp>
        <stp>ChangeFromYearHigh</stp>
        <tr r="S8" s="1"/>
      </tp>
      <tp>
        <v>31430000000</v>
        <stp/>
        <stp>YahooFinanceQuotes</stp>
        <stp>ABX.TO</stp>
        <stp>MarketCapitalization$</stp>
        <tr r="AL11" s="1"/>
      </tp>
      <tp>
        <v>29810000000</v>
        <stp/>
        <stp>YahooFinanceQuotes</stp>
        <stp>BARC.L</stp>
        <stp>MarketCapitalization$</stp>
        <tr r="AL15" s="1"/>
      </tp>
      <tp>
        <v>0.39520000000000005</v>
        <stp/>
        <stp>YahooFinanceQuotes</stp>
        <stp>GLEN.L</stp>
        <stp>PercentChangeFromTwoHundredDayMovingAverage</stp>
        <tr r="AB14" s="1"/>
      </tp>
      <tp>
        <v>45.442399999999999</v>
        <stp/>
        <stp>YahooFinanceQuotes</stp>
        <stp>LNKD</stp>
        <stp>PriceEPSEstimateNextYear</stp>
        <tr r="AW7" s="1"/>
      </tp>
      <tp>
        <v>25670000000</v>
        <stp/>
        <stp>YahooFinanceQuotes</stp>
        <stp>LNKD</stp>
        <stp>MarketCapitalization$</stp>
        <tr r="AL7" s="1"/>
      </tp>
      <tp>
        <v>2213.54</v>
        <stp/>
        <stp>YahooFinanceQuotes</stp>
        <stp>RIO.L</stp>
        <stp>FiftydayMovingAverage</stp>
        <tr r="W17" s="1"/>
      </tp>
      <tp t="e">
        <v>#N/A</v>
        <stp/>
        <stp>YahooFinanceQuotes</stp>
        <stp>EOAN.DE</stp>
        <stp>PERatio</stp>
        <tr r="AE22" s="1"/>
      </tp>
      <tp t="e">
        <v>#N/A</v>
        <stp/>
        <stp>YahooFinanceQuotes</stp>
        <stp>^GDAXI</stp>
        <stp>EPSEstimateNextYear</stp>
        <tr r="AI20" s="1"/>
      </tp>
      <tp t="s">
        <v/>
        <stp/>
        <stp>YahooFinanceQuotes</stp>
        <stp>FB</stp>
        <stp>rtd_LastMessage</stp>
        <tr r="BC5" s="1"/>
      </tp>
      <tp>
        <v>26.15</v>
        <stp/>
        <stp>YahooFinanceQuotes</stp>
        <stp>YHOO</stp>
        <stp>YearLow</stp>
        <tr r="Q10" s="1"/>
      </tp>
      <tp t="s">
        <v/>
        <stp/>
        <stp>YahooFinanceQuotes</stp>
        <stp>GOOG</stp>
        <stp>rtd_LastMessage</stp>
        <tr r="BC6" s="1"/>
      </tp>
      <tp t="e">
        <v>#N/A</v>
        <stp/>
        <stp>YahooFinanceQuotes</stp>
        <stp>^GDAXI</stp>
        <stp>MarketCapitalization$</stp>
        <tr r="AL20" s="1"/>
      </tp>
      <tp>
        <v>42.36</v>
        <stp/>
        <stp>YahooFinanceQuotes</stp>
        <stp>BNP.PA</stp>
        <stp>FiftydayMovingAverage</stp>
        <tr r="W24" s="1"/>
      </tp>
      <tp>
        <v>2017.15</v>
        <stp/>
        <stp>YahooFinanceQuotes</stp>
        <stp>RIO.L</stp>
        <stp>TwoHundredDayMovingAverage</stp>
        <tr r="X17" s="1"/>
      </tp>
      <tp>
        <v>506990000000</v>
        <stp/>
        <stp>YahooFinanceQuotes</stp>
        <stp>GOOG</stp>
        <stp>MarketCapitalization$</stp>
        <tr r="AL6" s="1"/>
      </tp>
      <tp>
        <v>2365</v>
        <stp/>
        <stp>YahooFinanceQuotes</stp>
        <stp>GLEN.L</stp>
        <stp>PriceEPSEstimateNextYear</stp>
        <tr r="AW14" s="1"/>
      </tp>
      <tp>
        <v>5.7460000000000002E-3</v>
        <stp/>
        <stp>YahooFinanceQuotes</stp>
        <stp>FB</stp>
        <stp>ChangeInPercent</stp>
        <tr r="H5" s="1"/>
      </tp>
      <tp t="e">
        <v>#N/A</v>
        <stp/>
        <stp>YahooFinanceQuotes</stp>
        <stp>FB</stp>
        <stp>DividendPayDate</stp>
        <tr r="AQ5" s="1"/>
      </tp>
      <tp>
        <v>58869400</v>
        <stp/>
        <stp>YahooFinanceQuotes</stp>
        <stp>GLEN.L</stp>
        <stp>AverageDailyVolume</stp>
        <tr r="AC14" s="1"/>
      </tp>
      <tp>
        <v>4.4999999999999996E-5</v>
        <stp/>
        <stp>YahooFinanceQuotes</stp>
        <stp>GOOG</stp>
        <stp>ChangeInPercent</stp>
        <tr r="H6" s="1"/>
      </tp>
      <tp t="e">
        <v>#N/A</v>
        <stp/>
        <stp>YahooFinanceQuotes</stp>
        <stp>GOOG</stp>
        <stp>DividendPayDate</stp>
        <tr r="AQ6" s="1"/>
      </tp>
      <tp>
        <v>0.58540000000000003</v>
        <stp/>
        <stp>YahooFinanceQuotes</stp>
        <stp>RIO.L</stp>
        <stp>PercentChangeFromYearLow</stp>
        <tr r="V17" s="1"/>
      </tp>
      <tp>
        <v>-1.06</v>
        <stp/>
        <stp>YahooFinanceQuotes</stp>
        <stp>ORCL</stp>
        <stp>ChangeFromYearHigh</stp>
        <tr r="S9" s="1"/>
      </tp>
      <tp t="e">
        <v>#N/A</v>
        <stp/>
        <stp>YahooFinanceQuotes</stp>
        <stp>^GDAXI</stp>
        <stp>FiftydayMovingAverage</stp>
        <tr r="W20" s="1"/>
      </tp>
      <tp>
        <v>54360000000</v>
        <stp/>
        <stp>YahooFinanceQuotes</stp>
        <stp>BNP.PA</stp>
        <stp>MarketCapitalization$</stp>
        <tr r="AL24" s="1"/>
      </tp>
      <tp>
        <v>0.69489999999999996</v>
        <stp/>
        <stp>YahooFinanceQuotes</stp>
        <stp>BLT.L</stp>
        <stp>PercentChangeFromYearLow</stp>
        <tr r="V16" s="1"/>
      </tp>
      <tp>
        <v>1.57</v>
        <stp/>
        <stp>YahooFinanceQuotes</stp>
        <stp>AAPL</stp>
        <stp>ShortRatio</stp>
        <tr r="O4" s="1"/>
      </tp>
      <tp t="e">
        <v>#N/A</v>
        <stp/>
        <stp>YahooFinanceQuotes</stp>
        <stp>BLT.L</stp>
        <stp>OneYearTargetPrice</stp>
        <tr r="AD16" s="1"/>
      </tp>
      <tp>
        <v>711.34799999999996</v>
        <stp/>
        <stp>YahooFinanceQuotes</stp>
        <stp>GOOG</stp>
        <stp>FiftydayMovingAverage</stp>
        <tr r="W6" s="1"/>
      </tp>
      <tp t="e">
        <v>#N/A</v>
        <stp/>
        <stp>YahooFinanceQuotes</stp>
        <stp>BARC.L</stp>
        <stp>EPSEstimateNextYear</stp>
        <tr r="AI15" s="1"/>
      </tp>
      <tp>
        <v>-1.707E-3</v>
        <stp/>
        <stp>YahooFinanceQuotes</stp>
        <stp>LNKD</stp>
        <stp>ChangeInPercent</stp>
        <tr r="H7" s="1"/>
      </tp>
      <tp t="e">
        <v>#N/A</v>
        <stp/>
        <stp>YahooFinanceQuotes</stp>
        <stp>^GDAXI</stp>
        <stp>AverageDailyVolume</stp>
        <tr r="AC20" s="1"/>
      </tp>
      <tp t="e">
        <v>#N/A</v>
        <stp/>
        <stp>YahooFinanceQuotes</stp>
        <stp>LNKD</stp>
        <stp>DividendPayDate</stp>
        <tr r="AQ7" s="1"/>
      </tp>
      <tp>
        <v>42.21</v>
        <stp/>
        <stp>YahooFinanceQuotes</stp>
        <stp>YHOO</stp>
        <stp>OneYearTargetPrice</stp>
        <tr r="AD10" s="1"/>
      </tp>
      <tp>
        <v>4.5599999999999996</v>
        <stp/>
        <stp>YahooFinanceQuotes</stp>
        <stp>ORCL</stp>
        <stp>PriceSales</stp>
        <tr r="AU9" s="1"/>
      </tp>
      <tp>
        <v>-1</v>
        <stp/>
        <stp>YahooFinanceQuotes</stp>
        <stp>FB</stp>
        <stp>Last:tick</stp>
        <tr r="E5" s="1"/>
      </tp>
      <tp t="e">
        <v>#N/A</v>
        <stp/>
        <stp>YahooFinanceQuotes</stp>
        <stp>^FTSE</stp>
        <stp>FiftydayMovingAverage</stp>
        <tr r="W13" s="1"/>
      </tp>
      <tp t="e">
        <v>#N/A</v>
        <stp/>
        <stp>YahooFinanceQuotes</stp>
        <stp>RIO.L</stp>
        <stp>PERatio</stp>
        <tr r="AE17" s="1"/>
      </tp>
      <tp>
        <v>122.53</v>
        <stp/>
        <stp>YahooFinanceQuotes</stp>
        <stp>FB</stp>
        <stp>YearHigh</stp>
        <tr r="P5" s="1"/>
      </tp>
      <tp>
        <v>42578</v>
        <stp/>
        <stp>YahooFinanceQuotes</stp>
        <stp>BARC.L</stp>
        <stp>rtd_LastUpdateDate</stp>
        <tr r="BE15" s="1"/>
      </tp>
      <tp>
        <v>1.17</v>
        <stp/>
        <stp>YahooFinanceQuotes</stp>
        <stp>GOOG</stp>
        <stp>ShortRatio</stp>
        <tr r="O6" s="1"/>
      </tp>
      <tp t="e">
        <v>#N/A</v>
        <stp/>
        <stp>YahooFinanceQuotes</stp>
        <stp>^FTSE</stp>
        <stp>MarketCapitalization$</stp>
        <tr r="AL13" s="1"/>
      </tp>
      <tp>
        <v>18.676100000000002</v>
        <stp/>
        <stp>YahooFinanceQuotes</stp>
        <stp>GOOG</stp>
        <stp>PriceEPSEstimateNextYear</stp>
        <tr r="AW6" s="1"/>
      </tp>
      <tp>
        <v>67.974000000000004</v>
        <stp/>
        <stp>YahooFinanceQuotes</stp>
        <stp>YHOO</stp>
        <stp>PriceEPSEstimateNextYear</stp>
        <tr r="AW10" s="1"/>
      </tp>
      <tp>
        <v>-3.8999999999999999E-4</v>
        <stp/>
        <stp>YahooFinanceQuotes</stp>
        <stp>YHOO</stp>
        <stp>ChangeInPercent</stp>
        <tr r="H10" s="1"/>
      </tp>
      <tp t="e">
        <v>#N/A</v>
        <stp/>
        <stp>YahooFinanceQuotes</stp>
        <stp>YHOO</stp>
        <stp>DividendPayDate</stp>
        <tr r="AQ10" s="1"/>
      </tp>
      <tp>
        <v>8119550</v>
        <stp/>
        <stp>YahooFinanceQuotes</stp>
        <stp>ACA.PA</stp>
        <stp>AverageDailyVolume</stp>
        <tr r="AC23" s="1"/>
      </tp>
      <tp>
        <v>500265</v>
        <stp/>
        <stp>YahooFinanceQuotes</stp>
        <stp>EMA.TO</stp>
        <stp>AverageDailyVolume</stp>
        <tr r="AC12" s="1"/>
      </tp>
      <tp>
        <v>8.0500000000000002E-2</v>
        <stp/>
        <stp>YahooFinanceQuotes</stp>
        <stp>AAPL</stp>
        <stp>PercentChangeFromYearLow</stp>
        <tr r="V4" s="1"/>
      </tp>
      <tp>
        <v>0.49117603009259259</v>
        <stp/>
        <stp>YahooFinanceQuotes</stp>
        <stp>ABX.TO</stp>
        <stp>rtd_LastUpdateTime</stp>
        <tr r="BF11" s="1"/>
      </tp>
      <tp>
        <v>42578</v>
        <stp/>
        <stp>YahooFinanceQuotes</stp>
        <stp>BHP.AX</stp>
        <stp>rtd_LastUpdateDate</stp>
        <tr r="BE18" s="1"/>
      </tp>
      <tp>
        <v>42578</v>
        <stp/>
        <stp>YahooFinanceQuotes</stp>
        <stp>BNP.PA</stp>
        <stp>rtd_LastUpdateDate</stp>
        <tr r="BE24" s="1"/>
      </tp>
      <tp>
        <v>5.19</v>
        <stp/>
        <stp>YahooFinanceQuotes</stp>
        <stp>MSFT</stp>
        <stp>PriceSales</stp>
        <tr r="AU8" s="1"/>
      </tp>
      <tp t="e">
        <v>#N/A</v>
        <stp/>
        <stp>YahooFinanceQuotes</stp>
        <stp>RIO.L</stp>
        <stp>OneYearTargetPrice</stp>
        <tr r="AD17" s="1"/>
      </tp>
      <tp>
        <v>72</v>
        <stp/>
        <stp>YahooFinanceQuotes</stp>
        <stp>FB</stp>
        <stp>YearLow</stp>
        <tr r="Q5" s="1"/>
      </tp>
      <tp>
        <v>565.04999999999995</v>
        <stp/>
        <stp>YahooFinanceQuotes</stp>
        <stp>GOOG</stp>
        <stp>YearLow</stp>
        <tr r="Q6" s="1"/>
      </tp>
      <tp t="s">
        <v/>
        <stp/>
        <stp>YahooFinanceQuotes</stp>
        <stp>YHOO</stp>
        <stp>rtd_LastMessage</stp>
        <tr r="BC10" s="1"/>
      </tp>
      <tp>
        <v>8.0008999999999997</v>
        <stp/>
        <stp>YahooFinanceQuotes</stp>
        <stp>LNKD</stp>
        <stp>PriceSales</stp>
        <tr r="AU7" s="1"/>
      </tp>
      <tp>
        <v>8.84</v>
        <stp/>
        <stp>YahooFinanceQuotes</stp>
        <stp>BARC.L</stp>
        <stp>PriceEPSEstimateNextYear</stp>
        <tr r="AW15" s="1"/>
      </tp>
      <tp>
        <v>3153.33</v>
        <stp/>
        <stp>YahooFinanceQuotes</stp>
        <stp>GLEN.L</stp>
        <stp>PriceEPSEstimateCurrentYear</stp>
        <tr r="AV14" s="1"/>
      </tp>
      <tp>
        <v>810.52</v>
        <stp/>
        <stp>YahooFinanceQuotes</stp>
        <stp>BLT.L</stp>
        <stp>TwoHundredDayMovingAverage</stp>
        <tr r="X16" s="1"/>
      </tp>
      <tp>
        <v>6.1539999999999997E-2</v>
        <stp/>
        <stp>YahooFinanceQuotes</stp>
        <stp>EOAN.DE</stp>
        <stp>PercentChangeFromFiftyDayMovingAverage</stp>
        <tr r="AA22" s="1"/>
      </tp>
      <tp>
        <v>-0.26</v>
        <stp/>
        <stp>YahooFinanceQuotes</stp>
        <stp>AAPL</stp>
        <stp>ChangeFromFiftyDayMovingAverage</stp>
        <tr r="Y4" s="1"/>
      </tp>
      <tp>
        <v>98.25</v>
        <stp/>
        <stp>YahooFinanceQuotes</stp>
        <stp>LNKD</stp>
        <stp>YearLow</stp>
        <tr r="Q7" s="1"/>
      </tp>
      <tp>
        <v>0.69650000000000001</v>
        <stp/>
        <stp>YahooFinanceQuotes</stp>
        <stp>FB</stp>
        <stp>Change</stp>
        <tr r="G5" s="1"/>
      </tp>
      <tp>
        <v>2502360</v>
        <stp/>
        <stp>YahooFinanceQuotes</stp>
        <stp>RIO.AX</stp>
        <stp>AverageDailyVolume</stp>
        <tr r="AC19" s="1"/>
      </tp>
      <tp>
        <v>-5.0070000000000002E-3</v>
        <stp/>
        <stp>YahooFinanceQuotes</stp>
        <stp>FB</stp>
        <stp>PercentChangeFromYearHigh</stp>
        <tr r="U5" s="1"/>
      </tp>
      <tp>
        <v>40.22</v>
        <stp/>
        <stp>YahooFinanceQuotes</stp>
        <stp>ORCL</stp>
        <stp>FiftydayMovingAverage</stp>
        <tr r="W9" s="1"/>
      </tp>
      <tp>
        <v>96.93</v>
        <stp/>
        <stp>YahooFinanceQuotes</stp>
        <stp>AAPL</stp>
        <stp>FiftydayMovingAverage</stp>
        <tr r="W4" s="1"/>
      </tp>
      <tp t="e">
        <v>#N/A</v>
        <stp/>
        <stp>YahooFinanceQuotes</stp>
        <stp>^GDAXI</stp>
        <stp>PriceEPSEstimateCurrentYear</stp>
        <tr r="AV20" s="1"/>
      </tp>
      <tp>
        <v>8.3474000000000004</v>
        <stp/>
        <stp>YahooFinanceQuotes</stp>
        <stp>LNKD</stp>
        <stp>ChangeFromFiftyDayMovingAverage</stp>
        <tr r="Y7" s="1"/>
      </tp>
      <tp>
        <v>89.47</v>
        <stp/>
        <stp>YahooFinanceQuotes</stp>
        <stp>AAPL</stp>
        <stp>YearLow</stp>
        <tr r="Q4" s="1"/>
      </tp>
      <tp t="e">
        <v>#N/A</v>
        <stp/>
        <stp>YahooFinanceQuotes</stp>
        <stp>^FTSE</stp>
        <stp>OneYearTargetPrice</stp>
        <tr r="AD13" s="1"/>
      </tp>
      <tp>
        <v>168780000000</v>
        <stp/>
        <stp>YahooFinanceQuotes</stp>
        <stp>ORCL</stp>
        <stp>MarketCapitalization$</stp>
        <tr r="AL9" s="1"/>
      </tp>
      <tp t="s">
        <v>121.5200 - 122.5300</v>
        <stp/>
        <stp>YahooFinanceQuotes</stp>
        <stp>FB</stp>
        <stp>DaysRange</stp>
        <tr r="M5" s="1"/>
      </tp>
      <tp>
        <v>13.56</v>
        <stp/>
        <stp>YahooFinanceQuotes</stp>
        <stp>ORCL</stp>
        <stp>PriceEPSEstimateNextYear</stp>
        <tr r="AW9" s="1"/>
      </tp>
      <tp>
        <v>529500000000</v>
        <stp/>
        <stp>YahooFinanceQuotes</stp>
        <stp>AAPL</stp>
        <stp>MarketCapitalization$</stp>
        <tr r="AL4" s="1"/>
      </tp>
      <tp>
        <v>0.74</v>
        <stp/>
        <stp>YahooFinanceQuotes</stp>
        <stp>FP.PA</stp>
        <stp>PriceSales</stp>
        <tr r="AU25" s="1"/>
      </tp>
      <tp>
        <v>5.5614999999999997</v>
        <stp/>
        <stp>YahooFinanceQuotes</stp>
        <stp>FB</stp>
        <stp>ChangeFromFiftyDayMovingAverage</stp>
        <tr r="Y5" s="1"/>
      </tp>
      <tp>
        <v>42425</v>
        <stp/>
        <stp>YahooFinanceQuotes</stp>
        <stp>RIO.L</stp>
        <stp>ExDividendDate2</stp>
        <tr r="AP17" s="1"/>
      </tp>
      <tp>
        <v>27.105499999999999</v>
        <stp/>
        <stp>YahooFinanceQuotes</stp>
        <stp>GOOG</stp>
        <stp>ChangeFromFiftyDayMovingAverage</stp>
        <tr r="Y6" s="1"/>
      </tp>
      <tp>
        <v>6.1920000000000002</v>
        <stp/>
        <stp>YahooFinanceQuotes</stp>
        <stp>CBK.DE</stp>
        <stp>FiftydayMovingAverage</stp>
        <tr r="W21" s="1"/>
      </tp>
      <tp>
        <v>2.34</v>
        <stp/>
        <stp>YahooFinanceQuotes</stp>
        <stp>AAPL</stp>
        <stp>PriceSales</stp>
        <tr r="AU4" s="1"/>
      </tp>
      <tp>
        <v>36750000000</v>
        <stp/>
        <stp>YahooFinanceQuotes</stp>
        <stp>YHOO</stp>
        <stp>MarketCapitalization$</stp>
        <tr r="AL10" s="1"/>
      </tp>
      <tp>
        <v>13.47</v>
        <stp/>
        <stp>YahooFinanceQuotes</stp>
        <stp>BARC.L</stp>
        <stp>PriceEPSEstimateCurrentYear</stp>
        <tr r="AV15" s="1"/>
      </tp>
      <tp t="s">
        <v>6.84B</v>
        <stp/>
        <stp>YahooFinanceQuotes</stp>
        <stp>EOAN.DE</stp>
        <stp>EBITDA</stp>
        <tr r="AX22" s="1"/>
      </tp>
      <tp>
        <v>7060000000</v>
        <stp/>
        <stp>YahooFinanceQuotes</stp>
        <stp>CBK.DE</stp>
        <stp>MarketCapitalization$</stp>
        <tr r="AL21" s="1"/>
      </tp>
      <tp>
        <v>-51.416499999999999</v>
        <stp/>
        <stp>YahooFinanceQuotes</stp>
        <stp>GOOG</stp>
        <stp>ChangeFromYearHigh</stp>
        <tr r="S6" s="1"/>
      </tp>
      <tp>
        <v>-3.86</v>
        <stp/>
        <stp>YahooFinanceQuotes</stp>
        <stp>BLT.L</stp>
        <stp>PEGRatio</stp>
        <tr r="AF16" s="1"/>
      </tp>
      <tp>
        <v>37.512</v>
        <stp/>
        <stp>YahooFinanceQuotes</stp>
        <stp>YHOO</stp>
        <stp>FiftydayMovingAverage</stp>
        <tr r="W10" s="1"/>
      </tp>
      <tp>
        <v>-1.8</v>
        <stp/>
        <stp>YahooFinanceQuotes</stp>
        <stp>RIO.L</stp>
        <stp>PEGRatio</stp>
        <tr r="AF17" s="1"/>
      </tp>
      <tp>
        <v>6.5006000000000004</v>
        <stp/>
        <stp>YahooFinanceQuotes</stp>
        <stp>GOOG</stp>
        <stp>PriceSales</stp>
        <tr r="AU6" s="1"/>
      </tp>
      <tp>
        <v>12152700</v>
        <stp/>
        <stp>YahooFinanceQuotes</stp>
        <stp>CBK.DE</stp>
        <stp>AverageDailyVolume</stp>
        <tr r="AC21" s="1"/>
      </tp>
      <tp>
        <v>42132</v>
        <stp/>
        <stp>YahooFinanceQuotes</stp>
        <stp>EOAN.DE</stp>
        <stp>ExDividendDate2</stp>
        <tr r="AP22" s="1"/>
      </tp>
      <tp>
        <v>-9.35E-2</v>
        <stp/>
        <stp>YahooFinanceQuotes</stp>
        <stp>BARC.L</stp>
        <stp>PercentChangeFromTwoHundredDayMovingAverage</stp>
        <tr r="AB15" s="1"/>
      </tp>
      <tp>
        <v>26900000000</v>
        <stp/>
        <stp>YahooFinanceQuotes</stp>
        <stp>GLEN.L</stp>
        <stp>MarketCapitalization$</stp>
        <tr r="AL14" s="1"/>
      </tp>
      <tp>
        <v>17.57</v>
        <stp/>
        <stp>YahooFinanceQuotes</stp>
        <stp>MSFT</stp>
        <stp>PriceEPSEstimateNextYear</stp>
        <tr r="AW8" s="1"/>
      </tp>
      <tp>
        <v>0.49109435185185185</v>
        <stp/>
        <stp>YahooFinanceQuotes</stp>
        <stp>BARC.L</stp>
        <stp>rtd_LastUpdateTime</stp>
        <tr r="BF15" s="1"/>
      </tp>
      <tp>
        <v>42502</v>
        <stp/>
        <stp>YahooFinanceQuotes</stp>
        <stp>AAPL</stp>
        <stp>DividendPayDate</stp>
        <tr r="AQ4" s="1"/>
      </tp>
      <tp>
        <v>-6.8999999999999999E-3</v>
        <stp/>
        <stp>YahooFinanceQuotes</stp>
        <stp>AAPL</stp>
        <stp>ChangeInPercent</stp>
        <tr r="H4" s="1"/>
      </tp>
      <tp t="e">
        <v>#N/A</v>
        <stp/>
        <stp>YahooFinanceQuotes</stp>
        <stp>FB</stp>
        <stp>ExDividendDate</stp>
        <tr r="AO5" s="1"/>
      </tp>
      <tp>
        <v>2.19</v>
        <stp/>
        <stp>YahooFinanceQuotes</stp>
        <stp>ORCL</stp>
        <stp>ShortRatio</stp>
        <tr r="O9" s="1"/>
      </tp>
      <tp>
        <v>158.4</v>
        <stp/>
        <stp>YahooFinanceQuotes</stp>
        <stp>GLEN.L</stp>
        <stp>FiftydayMovingAverage</stp>
        <tr r="W14" s="1"/>
      </tp>
      <tp>
        <v>-27.15</v>
        <stp/>
        <stp>YahooFinanceQuotes</stp>
        <stp>AAPL</stp>
        <stp>ChangeFromYearHigh</stp>
        <tr r="S4" s="1"/>
      </tp>
      <tp t="e">
        <v>#N/A</v>
        <stp/>
        <stp>YahooFinanceQuotes</stp>
        <stp>^FTSE</stp>
        <stp>TwoHundredDayMovingAverage</stp>
        <tr r="X13" s="1"/>
      </tp>
      <tp>
        <v>0</v>
        <stp/>
        <stp>YahooFinanceQuotes</stp>
        <stp>EOAN.DE</stp>
        <stp>EPSEstimateNextQuarter</stp>
        <tr r="AH22" s="1"/>
      </tp>
      <tp>
        <v>42.51</v>
        <stp/>
        <stp>YahooFinanceQuotes</stp>
        <stp>FP.PA</stp>
        <stp>Low</stp>
        <tr r="K25" s="1"/>
      </tp>
      <tp>
        <v>0.49113993055555555</v>
        <stp/>
        <stp>YahooFinanceQuotes</stp>
        <stp>BHP.AX</stp>
        <stp>rtd_LastUpdateTime</stp>
        <tr r="BF18" s="1"/>
      </tp>
      <tp>
        <v>0.4912018865740741</v>
        <stp/>
        <stp>YahooFinanceQuotes</stp>
        <stp>BNP.PA</stp>
        <stp>rtd_LastUpdateTime</stp>
        <tr r="BF24" s="1"/>
      </tp>
      <tp>
        <v>42578</v>
        <stp/>
        <stp>YahooFinanceQuotes</stp>
        <stp>ABX.TO</stp>
        <stp>rtd_LastUpdateDate</stp>
        <tr r="BE11" s="1"/>
      </tp>
      <tp>
        <v>0.53</v>
        <stp/>
        <stp>YahooFinanceQuotes</stp>
        <stp>LNKD</stp>
        <stp>ShortRatio</stp>
        <tr r="O7" s="1"/>
      </tp>
      <tp>
        <v>20840000000</v>
        <stp/>
        <stp>YahooFinanceQuotes</stp>
        <stp>ACA.PA</stp>
        <stp>MarketCapitalization$</stp>
        <tr r="AL23" s="1"/>
      </tp>
      <tp>
        <v>7240000000</v>
        <stp/>
        <stp>YahooFinanceQuotes</stp>
        <stp>EMA.TO</stp>
        <stp>MarketCapitalization$</stp>
        <tr r="AL12" s="1"/>
      </tp>
      <tp t="e">
        <v>#N/A</v>
        <stp/>
        <stp>YahooFinanceQuotes</stp>
        <stp>GLEN.L</stp>
        <stp>EPSEstimateNextYear</stp>
        <tr r="AI14" s="1"/>
      </tp>
      <tp>
        <v>1.31</v>
        <stp/>
        <stp>YahooFinanceQuotes</stp>
        <stp>AAPL</stp>
        <stp>PEGRatio</stp>
        <tr r="AF4" s="1"/>
      </tp>
      <tp>
        <v>-4.24</v>
        <stp/>
        <stp>YahooFinanceQuotes</stp>
        <stp>FP.PA</stp>
        <stp>ChangeFromYearHigh</stp>
        <tr r="S25" s="1"/>
      </tp>
      <tp>
        <v>0</v>
        <stp/>
        <stp>YahooFinanceQuotes</stp>
        <stp>EOAN.DE</stp>
        <stp>rtd_LastError</stp>
        <tr r="BB22" s="1"/>
      </tp>
      <tp t="e">
        <v>#N/A</v>
        <stp/>
        <stp>YahooFinanceQuotes</stp>
        <stp>^GDAXI</stp>
        <stp>PercentChangeFromTwoHundredDayMovingAverage</stp>
        <tr r="AB20" s="1"/>
      </tp>
      <tp>
        <v>27910000000</v>
        <stp/>
        <stp>YahooFinanceQuotes</stp>
        <stp>MSFT</stp>
        <stp>EBITDA$</stp>
        <tr r="AY8" s="1"/>
      </tp>
      <tp>
        <v>1.2330000000000001</v>
        <stp/>
        <stp>YahooFinanceQuotes</stp>
        <stp>YHOO</stp>
        <stp>ChangeFromFiftyDayMovingAverage</stp>
        <tr r="Y10" s="1"/>
      </tp>
      <tp>
        <v>1.21</v>
        <stp/>
        <stp>YahooFinanceQuotes</stp>
        <stp>MSFT</stp>
        <stp>ShortRatio</stp>
        <tr r="O8" s="1"/>
      </tp>
      <tp>
        <v>7.8949999999999996</v>
        <stp/>
        <stp>YahooFinanceQuotes</stp>
        <stp>ACA.PA</stp>
        <stp>FiftydayMovingAverage</stp>
        <tr r="W23" s="1"/>
      </tp>
      <tp>
        <v>48.26</v>
        <stp/>
        <stp>YahooFinanceQuotes</stp>
        <stp>EMA.TO</stp>
        <stp>FiftydayMovingAverage</stp>
        <tr r="W12" s="1"/>
      </tp>
      <tp t="s">
        <v/>
        <stp/>
        <stp>YahooFinanceQuotes</stp>
        <stp>AAPL</stp>
        <stp>rtd_LastMessage</stp>
        <tr r="BC4" s="1"/>
      </tp>
      <tp>
        <v>14750000000</v>
        <stp/>
        <stp>YahooFinanceQuotes</stp>
        <stp>ORCL</stp>
        <stp>EBITDA$</stp>
        <tr r="AY9" s="1"/>
      </tp>
      <tp>
        <v>42517</v>
        <stp/>
        <stp>YahooFinanceQuotes</stp>
        <stp>ABX.TO</stp>
        <stp>ExDividendDate2</stp>
        <tr r="AP11" s="1"/>
      </tp>
      <tp>
        <v>42523</v>
        <stp/>
        <stp>YahooFinanceQuotes</stp>
        <stp>BNP.PA</stp>
        <stp>ExDividendDate2</stp>
        <tr r="AP24" s="1"/>
      </tp>
      <tp>
        <v>42424</v>
        <stp/>
        <stp>YahooFinanceQuotes</stp>
        <stp>RIO.AX</stp>
        <stp>ExDividendDate2</stp>
        <tr r="AP19" s="1"/>
      </tp>
      <tp>
        <v>42517</v>
        <stp/>
        <stp>YahooFinanceQuotes</stp>
        <stp>ACA.PA</stp>
        <stp>ExDividendDate2</stp>
        <tr r="AP23" s="1"/>
      </tp>
      <tp>
        <v>42571</v>
        <stp/>
        <stp>YahooFinanceQuotes</stp>
        <stp>EMA.TO</stp>
        <stp>ExDividendDate2</stp>
        <tr r="AP12" s="1"/>
      </tp>
      <tp>
        <v>0.42899999999999999</v>
        <stp/>
        <stp>YahooFinanceQuotes</stp>
        <stp>MSFT</stp>
        <stp>PercentChangeFromYearLow</stp>
        <tr r="V8" s="1"/>
      </tp>
      <tp>
        <v>59.5</v>
        <stp/>
        <stp>YahooFinanceQuotes</stp>
        <stp>MSFT</stp>
        <stp>OneYearTargetPrice</stp>
        <tr r="AD8" s="1"/>
      </tp>
      <tp>
        <v>39584</v>
        <stp/>
        <stp>YahooFinanceQuotes</stp>
        <stp>CBK.DE</stp>
        <stp>ExDividendDate2</stp>
        <tr r="AP21" s="1"/>
      </tp>
      <tp>
        <v>42439</v>
        <stp/>
        <stp>YahooFinanceQuotes</stp>
        <stp>BHP.AX</stp>
        <stp>ExDividendDate2</stp>
        <tr r="AP18" s="1"/>
      </tp>
      <tp>
        <v>51560000000</v>
        <stp/>
        <stp>YahooFinanceQuotes</stp>
        <stp>BLT.L</stp>
        <stp>MarketCapitalization$</stp>
        <tr r="AL16" s="1"/>
      </tp>
      <tp>
        <v>52.11</v>
        <stp/>
        <stp>YahooFinanceQuotes</stp>
        <stp>MSFT</stp>
        <stp>FiftydayMovingAverage</stp>
        <tr r="W8" s="1"/>
      </tp>
      <tp>
        <v>125.1</v>
        <stp/>
        <stp>YahooFinanceQuotes</stp>
        <stp>RIO.L</stp>
        <stp>PriceSales</stp>
        <tr r="AU17" s="1"/>
      </tp>
      <tp>
        <v>0.6694444444444444</v>
        <stp/>
        <stp>YahooFinanceQuotes</stp>
        <stp>EOAN.DE</stp>
        <stp>LastTradeTime</stp>
        <tr r="D22" s="1"/>
      </tp>
      <tp>
        <v>0.49122305555555557</v>
        <stp/>
        <stp>YahooFinanceQuotes</stp>
        <stp>RIO.AX</stp>
        <stp>rtd_LastUpdateTime</stp>
        <tr r="BF19" s="1"/>
      </tp>
      <tp>
        <v>184.36</v>
        <stp/>
        <stp>YahooFinanceQuotes</stp>
        <stp>LNKD</stp>
        <stp>OneYearTargetPrice</stp>
        <tr r="AD7" s="1"/>
      </tp>
      <tp>
        <v>906.13</v>
        <stp/>
        <stp>YahooFinanceQuotes</stp>
        <stp>BLT.L</stp>
        <stp>FiftydayMovingAverage</stp>
        <tr r="W16" s="1"/>
      </tp>
      <tp>
        <v>443180000000</v>
        <stp/>
        <stp>YahooFinanceQuotes</stp>
        <stp>MSFT</stp>
        <stp>MarketCapitalization$</stp>
        <tr r="AL8" s="1"/>
      </tp>
      <tp t="s">
        <v>72.0000 - 122.5300</v>
        <stp/>
        <stp>YahooFinanceQuotes</stp>
        <stp>FB</stp>
        <stp>YearRange</stp>
        <tr r="R5" s="1"/>
      </tp>
      <tp>
        <v>-12.6</v>
        <stp/>
        <stp>YahooFinanceQuotes</stp>
        <stp>YHOO</stp>
        <stp>PEGRatio</stp>
        <tr r="AF10" s="1"/>
      </tp>
      <tp>
        <v>1.27</v>
        <stp/>
        <stp>YahooFinanceQuotes</stp>
        <stp>GOOG</stp>
        <stp>PEGRatio</stp>
        <tr r="AF6" s="1"/>
      </tp>
      <tp t="e">
        <v>#N/A</v>
        <stp/>
        <stp>YahooFinanceQuotes</stp>
        <stp>FB</stp>
        <stp>DividendPayDate2</stp>
        <tr r="AR5" s="1"/>
      </tp>
      <tp>
        <v>7.5119999999999996</v>
        <stp/>
        <stp>YahooFinanceQuotes</stp>
        <stp>YHOO</stp>
        <stp>PriceSales</stp>
        <tr r="AU10" s="1"/>
      </tp>
      <tp>
        <v>44.03</v>
        <stp/>
        <stp>YahooFinanceQuotes</stp>
        <stp>ORCL</stp>
        <stp>OneYearTargetPrice</stp>
        <tr r="AD9" s="1"/>
      </tp>
      <tp t="e">
        <v>#N/A</v>
        <stp/>
        <stp>YahooFinanceQuotes</stp>
        <stp>^FTSE</stp>
        <stp>ExDividendDate2</stp>
        <tr r="AP13" s="1"/>
      </tp>
      <tp>
        <v>-256.2</v>
        <stp/>
        <stp>YahooFinanceQuotes</stp>
        <stp>BLT.L</stp>
        <stp>ChangeFromYearHigh</stp>
        <tr r="S16" s="1"/>
      </tp>
      <tp>
        <v>9430000000</v>
        <stp/>
        <stp>YahooFinanceQuotes</stp>
        <stp>FB</stp>
        <stp>EBITDA$</stp>
        <tr r="AY5" s="1"/>
      </tp>
      <tp>
        <v>25510000000</v>
        <stp/>
        <stp>YahooFinanceQuotes</stp>
        <stp>GOOG</stp>
        <stp>EBITDA$</stp>
        <tr r="AY6" s="1"/>
      </tp>
      <tp>
        <v>42439</v>
        <stp/>
        <stp>YahooFinanceQuotes</stp>
        <stp>BLT.L</stp>
        <stp>ExDividendDate2</stp>
        <tr r="AP16" s="1"/>
      </tp>
      <tp t="e">
        <v>#N/A</v>
        <stp/>
        <stp>YahooFinanceQuotes</stp>
        <stp>EOAN.DE</stp>
        <stp>DividendShare</stp>
        <tr r="AN22" s="1"/>
      </tp>
      <tp t="s">
        <v>GER</v>
        <stp/>
        <stp>YahooFinanceQuotes</stp>
        <stp>EOAN.DE</stp>
        <stp>StockExchange</stp>
        <tr r="BA22" s="1"/>
      </tp>
      <tp>
        <v>42578</v>
        <stp/>
        <stp>YahooFinanceQuotes</stp>
        <stp>^GDAXI</stp>
        <stp>rtd_LastUpdateDate</stp>
        <tr r="BE20" s="1"/>
      </tp>
      <tp>
        <v>3.57</v>
        <stp/>
        <stp>YahooFinanceQuotes</stp>
        <stp>FB</stp>
        <stp>EPSEstimateCurrentYear</stp>
        <tr r="AG5" s="1"/>
      </tp>
      <tp>
        <v>1.01</v>
        <stp/>
        <stp>YahooFinanceQuotes</stp>
        <stp>BARC.L</stp>
        <stp>PEGRatio</stp>
        <tr r="AF15" s="1"/>
      </tp>
      <tp>
        <v>266140000</v>
        <stp/>
        <stp>YahooFinanceQuotes</stp>
        <stp>LNKD</stp>
        <stp>EBITDA$</stp>
        <tr r="AY7" s="1"/>
      </tp>
      <tp>
        <v>42578</v>
        <stp/>
        <stp>YahooFinanceQuotes</stp>
        <stp>GLEN.L</stp>
        <stp>rtd_LastUpdateDate</stp>
        <tr r="BE14" s="1"/>
      </tp>
      <tp>
        <v>52.32</v>
        <stp/>
        <stp>YahooFinanceQuotes</stp>
        <stp>MSFT</stp>
        <stp>TwoHundredDayMovingAverage</stp>
        <tr r="X8" s="1"/>
      </tp>
      <tp>
        <v>9.5950000000000006</v>
        <stp/>
        <stp>YahooFinanceQuotes</stp>
        <stp>EOAN.DE</stp>
        <stp>PreviousClose</stp>
        <tr r="N22" s="1"/>
      </tp>
      <tp>
        <v>0.72</v>
        <stp/>
        <stp>YahooFinanceQuotes</stp>
        <stp>ORCL</stp>
        <stp>ChangeFromFiftyDayMovingAverage</stp>
        <tr r="Y9" s="1"/>
      </tp>
      <tp>
        <v>186.8</v>
        <stp/>
        <stp>YahooFinanceQuotes</stp>
        <stp>GLEN.L</stp>
        <stp>Low</stp>
        <tr r="K14" s="1"/>
      </tp>
      <tp>
        <v>0.23569999999999999</v>
        <stp/>
        <stp>YahooFinanceQuotes</stp>
        <stp>ORCL</stp>
        <stp>PercentChangeFromYearLow</stp>
        <tr r="V9" s="1"/>
      </tp>
      <tp>
        <v>0.49115667824074072</v>
        <stp/>
        <stp>YahooFinanceQuotes</stp>
        <stp>CBK.DE</stp>
        <stp>rtd_LastUpdateTime</stp>
        <tr r="BF21" s="1"/>
      </tp>
      <tp>
        <v>145.61099999999999</v>
        <stp/>
        <stp>YahooFinanceQuotes</stp>
        <stp>LNKD</stp>
        <stp>TwoHundredDayMovingAverage</stp>
        <tr r="X7" s="1"/>
      </tp>
      <tp>
        <v>-0.67500000000000004</v>
        <stp/>
        <stp>YahooFinanceQuotes</stp>
        <stp>YHOO</stp>
        <stp>ChangeFromYearHigh</stp>
        <tr r="S10" s="1"/>
      </tp>
      <tp>
        <v>142.57</v>
        <stp/>
        <stp>YahooFinanceQuotes</stp>
        <stp>BLT.L</stp>
        <stp>PriceSales</stp>
        <tr r="AU16" s="1"/>
      </tp>
      <tp>
        <v>2.1800000000000002</v>
        <stp/>
        <stp>YahooFinanceQuotes</stp>
        <stp>LNKD</stp>
        <stp>PEGRatio</stp>
        <tr r="AF7" s="1"/>
      </tp>
      <tp>
        <v>151080000</v>
        <stp/>
        <stp>YahooFinanceQuotes</stp>
        <stp>YHOO</stp>
        <stp>EBITDA$</stp>
        <tr r="AY10" s="1"/>
      </tp>
      <tp>
        <v>60204500</v>
        <stp/>
        <stp>YahooFinanceQuotes</stp>
        <stp>BARC.L</stp>
        <stp>AverageDailyVolume</stp>
        <tr r="AC15" s="1"/>
      </tp>
      <tp>
        <v>4.6500000000000004</v>
        <stp/>
        <stp>YahooFinanceQuotes</stp>
        <stp>MSFT</stp>
        <stp>ChangeFromFiftyDayMovingAverage</stp>
        <tr r="Y8" s="1"/>
      </tp>
      <tp>
        <v>38.94</v>
        <stp/>
        <stp>YahooFinanceQuotes</stp>
        <stp>ORCL</stp>
        <stp>TwoHundredDayMovingAverage</stp>
        <tr r="X9" s="1"/>
      </tp>
      <tp>
        <v>-8.61</v>
        <stp/>
        <stp>YahooFinanceQuotes</stp>
        <stp>GLEN.L</stp>
        <stp>PEGRatio</stp>
        <tr r="AF14" s="1"/>
      </tp>
      <tp t="e">
        <v>#N/A</v>
        <stp/>
        <stp>YahooFinanceQuotes</stp>
        <stp>^FTSE</stp>
        <stp>ShortRatio</stp>
        <tr r="O13" s="1"/>
      </tp>
      <tp t="e">
        <v>#N/A</v>
        <stp/>
        <stp>YahooFinanceQuotes</stp>
        <stp>FP.PA</stp>
        <stp>EPSEstimateNextYear</stp>
        <tr r="AI25" s="1"/>
      </tp>
      <tp t="e">
        <v>#N/A</v>
        <stp/>
        <stp>YahooFinanceQuotes</stp>
        <stp>EOAN.DE</stp>
        <stp>DividendYield</stp>
        <tr r="AM22" s="1"/>
      </tp>
      <tp>
        <v>4864960</v>
        <stp/>
        <stp>YahooFinanceQuotes</stp>
        <stp>BNP.PA</stp>
        <stp>AverageDailyVolume</stp>
        <tr r="AC24" s="1"/>
      </tp>
      <tp>
        <v>10610100</v>
        <stp/>
        <stp>YahooFinanceQuotes</stp>
        <stp>BHP.AX</stp>
        <stp>AverageDailyVolume</stp>
        <tr r="AC18" s="1"/>
      </tp>
      <tp>
        <v>42578</v>
        <stp/>
        <stp>YahooFinanceQuotes</stp>
        <stp>ACA.PA</stp>
        <stp>rtd_LastUpdateDate</stp>
        <tr r="BE23" s="1"/>
      </tp>
      <tp>
        <v>42578</v>
        <stp/>
        <stp>YahooFinanceQuotes</stp>
        <stp>EMA.TO</stp>
        <stp>rtd_LastUpdateDate</stp>
        <tr r="BE12" s="1"/>
      </tp>
      <tp>
        <v>-172</v>
        <stp/>
        <stp>YahooFinanceQuotes</stp>
        <stp>RIO.L</stp>
        <stp>ChangeFromYearHigh</stp>
        <tr r="S17" s="1"/>
      </tp>
      <tp>
        <v>147.72</v>
        <stp/>
        <stp>YahooFinanceQuotes</stp>
        <stp>BARC.L</stp>
        <stp>Low</stp>
        <tr r="K15" s="1"/>
      </tp>
      <tp>
        <v>99.26</v>
        <stp/>
        <stp>YahooFinanceQuotes</stp>
        <stp>AAPL</stp>
        <stp>TwoHundredDayMovingAverage</stp>
        <tr r="X4" s="1"/>
      </tp>
      <tp>
        <v>7.3270999999999997</v>
        <stp/>
        <stp>YahooFinanceQuotes</stp>
        <stp>FB</stp>
        <stp>PriceBook</stp>
        <tr r="AT5" s="1"/>
      </tp>
      <tp>
        <v>42.6</v>
        <stp/>
        <stp>YahooFinanceQuotes</stp>
        <stp>FP.PA</stp>
        <stp>FiftydayMovingAverage</stp>
        <tr r="W25" s="1"/>
      </tp>
      <tp>
        <v>2.29</v>
        <stp/>
        <stp>YahooFinanceQuotes</stp>
        <stp>MSFT</stp>
        <stp>PEGRatio</stp>
        <tr r="AF8" s="1"/>
      </tp>
      <tp>
        <v>-65.41</v>
        <stp/>
        <stp>YahooFinanceQuotes</stp>
        <stp>^FTSE</stp>
        <stp>ChangeFromYearHigh</stp>
        <tr r="S13" s="1"/>
      </tp>
      <tp>
        <v>42578</v>
        <stp/>
        <stp>YahooFinanceQuotes</stp>
        <stp>EOAN.DE</stp>
        <stp>LastTradeDate</stp>
        <tr r="C22" s="1"/>
      </tp>
      <tp>
        <v>0.30688199999999999</v>
        <stp/>
        <stp>YahooFinanceQuotes</stp>
        <stp>GOOG</stp>
        <stp>PercentChangeFromYearLow</stp>
        <tr r="V6" s="1"/>
      </tp>
      <tp>
        <v>0.48164000000000001</v>
        <stp/>
        <stp>YahooFinanceQuotes</stp>
        <stp>YHOO</stp>
        <stp>PercentChangeFromYearLow</stp>
        <tr r="V10" s="1"/>
      </tp>
      <tp>
        <v>42578</v>
        <stp/>
        <stp>YahooFinanceQuotes</stp>
        <stp>RIO.AX</stp>
        <stp>rtd_LastUpdateDate</stp>
        <tr r="BE19" s="1"/>
      </tp>
      <tp>
        <v>0</v>
        <stp/>
        <stp>YahooFinanceQuotes</stp>
        <stp>RIO.L</stp>
        <stp>ShortRatio</stp>
        <tr r="O17" s="1"/>
      </tp>
      <tp>
        <v>101000000000</v>
        <stp/>
        <stp>YahooFinanceQuotes</stp>
        <stp>FP.PA</stp>
        <stp>MarketCapitalization$</stp>
        <tr r="AL25" s="1"/>
      </tp>
      <tp>
        <v>4.2599999999999999E-2</v>
        <stp/>
        <stp>YahooFinanceQuotes</stp>
        <stp>FP.PA</stp>
        <stp>PercentChangeFromTwoHundredDayMovingAverage</stp>
        <tr r="AB25" s="1"/>
      </tp>
      <tp>
        <v>917.55</v>
        <stp/>
        <stp>YahooFinanceQuotes</stp>
        <stp>GOOG</stp>
        <stp>OneYearTargetPrice</stp>
        <tr r="AD6" s="1"/>
      </tp>
      <tp>
        <v>10.9</v>
        <stp/>
        <stp>YahooFinanceQuotes</stp>
        <stp>AAPL</stp>
        <stp>PriceEPSEstimateNextYear</stp>
        <tr r="AW4" s="1"/>
      </tp>
      <tp>
        <v>39.72</v>
        <stp/>
        <stp>YahooFinanceQuotes</stp>
        <stp>MSFT</stp>
        <stp>YearLow</stp>
        <tr r="Q8" s="1"/>
      </tp>
      <tp>
        <v>0.49123119212962962</v>
        <stp/>
        <stp>YahooFinanceQuotes</stp>
        <stp>^GDAXI</stp>
        <stp>rtd_LastUpdateTime</stp>
        <tr r="BF20" s="1"/>
      </tp>
      <tp>
        <v>10298.4</v>
        <stp/>
        <stp>YahooFinanceQuotes</stp>
        <stp>^GDAXI</stp>
        <stp>Low</stp>
        <tr r="K20" s="1"/>
      </tp>
      <tp>
        <v>0.23780000000000001</v>
        <stp/>
        <stp>YahooFinanceQuotes</stp>
        <stp>BARC.L</stp>
        <stp>PercentChangeFromYearLow</stp>
        <tr r="V15" s="1"/>
      </tp>
      <tp>
        <v>3.02</v>
        <stp/>
        <stp>YahooFinanceQuotes</stp>
        <stp>YHOO</stp>
        <stp>ShortRatio</stp>
        <tr r="O10" s="1"/>
      </tp>
      <tp>
        <v>41.39</v>
        <stp/>
        <stp>YahooFinanceQuotes</stp>
        <stp>FP.PA</stp>
        <stp>TwoHundredDayMovingAverage</stp>
        <tr r="X25" s="1"/>
      </tp>
      <tp>
        <v>33.130000000000003</v>
        <stp/>
        <stp>YahooFinanceQuotes</stp>
        <stp>ORCL</stp>
        <stp>YearLow</stp>
        <tr r="Q9" s="1"/>
      </tp>
      <tp>
        <v>0.49118561342592593</v>
        <stp/>
        <stp>YahooFinanceQuotes</stp>
        <stp>GLEN.L</stp>
        <stp>rtd_LastUpdateTime</stp>
        <tr r="BF14" s="1"/>
      </tp>
      <tp>
        <v>46.58</v>
        <stp/>
        <stp>YahooFinanceQuotes</stp>
        <stp>RIO.AX</stp>
        <stp>FiftydayMovingAverage</stp>
        <tr r="W19" s="1"/>
      </tp>
      <tp>
        <v>122.37</v>
        <stp/>
        <stp>YahooFinanceQuotes</stp>
        <stp>AAPL</stp>
        <stp>OneYearTargetPrice</stp>
        <tr r="AD4" s="1"/>
      </tp>
      <tp>
        <v>105690000000</v>
        <stp/>
        <stp>YahooFinanceQuotes</stp>
        <stp>BHP.AX</stp>
        <stp>MarketCapitalization$</stp>
        <tr r="AL18" s="1"/>
      </tp>
      <tp>
        <v>0</v>
        <stp/>
        <stp>YahooFinanceQuotes</stp>
        <stp>BLT.L</stp>
        <stp>ShortRatio</stp>
        <tr r="O16" s="1"/>
      </tp>
      <tp>
        <v>6068864</v>
        <stp/>
        <stp>YahooFinanceQuotes</stp>
        <stp>FB</stp>
        <stp>Volume</stp>
        <tr r="L5" s="1"/>
      </tp>
      <tp>
        <v>42578.491284537035</v>
        <stp/>
        <stp>YahooFinanceQuotes</stp>
        <stp>EOAN.DE</stp>
        <stp>rtd_LastUpdate</stp>
        <tr r="BD22" s="1"/>
      </tp>
      <tp t="s">
        <v/>
        <stp/>
        <stp>YahooFinanceQuotes</stp>
        <stp>ORCL</stp>
        <stp>rtd_LastMessage</stp>
        <tr r="BC9" s="1"/>
      </tp>
      <tp>
        <v>78500000000</v>
        <stp/>
        <stp>YahooFinanceQuotes</stp>
        <stp>AAPL</stp>
        <stp>EBITDA$</stp>
        <tr r="AY4" s="1"/>
      </tp>
      <tp>
        <v>0.95645200000000008</v>
        <stp/>
        <stp>YahooFinanceQuotes</stp>
        <stp>LNKD</stp>
        <stp>PercentChangeFromYearLow</stp>
        <tr r="V7" s="1"/>
      </tp>
      <tp>
        <v>89190000000</v>
        <stp/>
        <stp>YahooFinanceQuotes</stp>
        <stp>RIO.AX</stp>
        <stp>MarketCapitalization$</stp>
        <tr r="AL19" s="1"/>
      </tp>
      <tp>
        <v>42578</v>
        <stp/>
        <stp>YahooFinanceQuotes</stp>
        <stp>CBK.DE</stp>
        <stp>rtd_LastUpdateDate</stp>
        <tr r="BE21" s="1"/>
      </tp>
      <tp>
        <v>19.09</v>
        <stp/>
        <stp>YahooFinanceQuotes</stp>
        <stp>BHP.AX</stp>
        <stp>FiftydayMovingAverage</stp>
        <tr r="W18" s="1"/>
      </tp>
      <tp t="e">
        <v>#N/A</v>
        <stp/>
        <stp>YahooFinanceQuotes</stp>
        <stp>BHP.AX</stp>
        <stp>PERatio</stp>
        <tr r="AE18" s="1"/>
      </tp>
      <tp>
        <v>7.8680000000000003</v>
        <stp/>
        <stp>YahooFinanceQuotes</stp>
        <stp>CBK.DE</stp>
        <stp>PERatio</stp>
        <tr r="AE21" s="1"/>
      </tp>
      <tp>
        <v>8.2100000000000009</v>
        <stp/>
        <stp>YahooFinanceQuotes</stp>
        <stp>BNP.PA</stp>
        <stp>PERatio</stp>
        <tr r="AE24" s="1"/>
      </tp>
      <tp t="e">
        <v>#N/A</v>
        <stp/>
        <stp>YahooFinanceQuotes</stp>
        <stp>RIO.AX</stp>
        <stp>PERatio</stp>
        <tr r="AE19" s="1"/>
      </tp>
      <tp>
        <v>8.1639999999999997</v>
        <stp/>
        <stp>YahooFinanceQuotes</stp>
        <stp>ACA.PA</stp>
        <stp>PERatio</stp>
        <tr r="AE23" s="1"/>
      </tp>
      <tp>
        <v>25.64</v>
        <stp/>
        <stp>YahooFinanceQuotes</stp>
        <stp>EMA.TO</stp>
        <stp>PERatio</stp>
        <tr r="AE12" s="1"/>
      </tp>
      <tp t="e">
        <v>#N/A</v>
        <stp/>
        <stp>YahooFinanceQuotes</stp>
        <stp>ABX.TO</stp>
        <stp>PERatio</stp>
        <tr r="AE11" s="1"/>
      </tp>
      <tp>
        <v>1.89</v>
        <stp/>
        <stp>YahooFinanceQuotes</stp>
        <stp>ORCL</stp>
        <stp>PEGRatio</stp>
        <tr r="AF9" s="1"/>
      </tp>
      <tp>
        <v>16.544</v>
        <stp/>
        <stp>YahooFinanceQuotes</stp>
        <stp>FB</stp>
        <stp>BookValue</stp>
        <tr r="AS5" s="1"/>
      </tp>
      <tp t="s">
        <v/>
        <stp/>
        <stp>YahooFinanceQuotes</stp>
        <stp>MSFT</stp>
        <stp>rtd_LastMessage</stp>
        <tr r="BC8" s="1"/>
      </tp>
      <tp>
        <v>1.8378999999999999</v>
        <stp/>
        <stp>YahooFinanceQuotes</stp>
        <stp>GLEN.L</stp>
        <stp>PercentChangeFromYearLow</stp>
        <tr r="V14" s="1"/>
      </tp>
      <tp>
        <v>717.23699999999997</v>
        <stp/>
        <stp>YahooFinanceQuotes</stp>
        <stp>GOOG</stp>
        <stp>TwoHundredDayMovingAverage</stp>
        <tr r="X6" s="1"/>
      </tp>
      <tp>
        <v>5.0000000000000001E-4</v>
        <stp/>
        <stp>YahooFinanceQuotes</stp>
        <stp>MSFT</stp>
        <stp>ChangeInPercent</stp>
        <tr r="H8" s="1"/>
      </tp>
      <tp>
        <v>42621</v>
        <stp/>
        <stp>YahooFinanceQuotes</stp>
        <stp>MSFT</stp>
        <stp>DividendPayDate</stp>
        <tr r="AQ8" s="1"/>
      </tp>
      <tp>
        <v>4950280</v>
        <stp/>
        <stp>YahooFinanceQuotes</stp>
        <stp>ABX.TO</stp>
        <stp>AverageDailyVolume</stp>
        <tr r="AC11" s="1"/>
      </tp>
      <tp>
        <v>0.49125706018518517</v>
        <stp/>
        <stp>YahooFinanceQuotes</stp>
        <stp>ACA.PA</stp>
        <stp>rtd_LastUpdateTime</stp>
        <tr r="BF23" s="1"/>
      </tp>
      <tp>
        <v>0.49126537037037038</v>
        <stp/>
        <stp>YahooFinanceQuotes</stp>
        <stp>EMA.TO</stp>
        <stp>rtd_LastUpdateTime</stp>
        <tr r="BF12" s="1"/>
      </tp>
      <tp>
        <v>1937.6</v>
        <stp/>
        <stp>YahooFinanceQuotes</stp>
        <stp>BLT.L</stp>
        <stp>PriceEPSEstimateNextYear</stp>
        <tr r="AW16" s="1"/>
      </tp>
      <tp t="e">
        <v>#N/A</v>
        <stp/>
        <stp>YahooFinanceQuotes</stp>
        <stp>^FTSE</stp>
        <stp>PERatio</stp>
        <tr r="AE13" s="1"/>
      </tp>
      <tp t="e">
        <v>#N/A</v>
        <stp/>
        <stp>YahooFinanceQuotes</stp>
        <stp>^FTSE</stp>
        <stp>PriceSales</stp>
        <tr r="AU13" s="1"/>
      </tp>
      <tp>
        <v>1285.68</v>
        <stp/>
        <stp>YahooFinanceQuotes</stp>
        <stp>RIO.L</stp>
        <stp>PriceEPSEstimateNextYear</stp>
        <tr r="AW17" s="1"/>
      </tp>
      <tp t="e">
        <v>#N/A</v>
        <stp/>
        <stp>YahooFinanceQuotes</stp>
        <stp>BLT.L</stp>
        <stp>PERatio</stp>
        <tr r="AE16" s="1"/>
      </tp>
      <tp t="e">
        <v>#N/A</v>
        <stp/>
        <stp>YahooFinanceQuotes</stp>
        <stp>FP.PA</stp>
        <stp>PriceEPSEstimateCurrentYear</stp>
        <tr r="AV25" s="1"/>
      </tp>
      <tp t="e">
        <v>#N/A</v>
        <stp/>
        <stp>YahooFinanceQuotes</stp>
        <stp>FP.PA</stp>
        <stp>OneYearTargetPrice</stp>
        <tr r="AD25" s="1"/>
      </tp>
      <tp>
        <v>0</v>
        <stp/>
        <stp>YahooFinanceQuotes</stp>
        <stp>ORCL</stp>
        <stp>ChangeInPercent</stp>
        <tr r="H9" s="1"/>
      </tp>
      <tp>
        <v>42578</v>
        <stp/>
        <stp>YahooFinanceQuotes</stp>
        <stp>ORCL</stp>
        <stp>DividendPayDate</stp>
        <tr r="AQ9" s="1"/>
      </tp>
      <tp>
        <v>-3.5350000000000001</v>
        <stp/>
        <stp>YahooFinanceQuotes</stp>
        <stp>EOAN.DE</stp>
        <stp>EarningsShare</stp>
        <tr r="AJ22" s="1"/>
      </tp>
      <tp>
        <v>0.6333333333333333</v>
        <stp/>
        <stp>YahooFinanceQuotes</stp>
        <stp>CBK.DE</stp>
        <stp>LastTradeTime</stp>
        <tr r="D21" s="1"/>
      </tp>
      <tp>
        <v>42578</v>
        <stp/>
        <stp>YahooFinanceQuotes</stp>
        <stp>BNP.PA</stp>
        <stp>LastTradeDate</stp>
        <tr r="C24" s="1"/>
      </tp>
      <tp>
        <v>42</v>
        <stp/>
        <stp>YahooFinanceQuotes</stp>
        <stp>ORCL</stp>
        <stp>YearHigh</stp>
        <tr r="P9" s="1"/>
      </tp>
      <tp t="s">
        <v>NMS</v>
        <stp/>
        <stp>YahooFinanceQuotes</stp>
        <stp>AAPL</stp>
        <stp>StockExchange</stp>
        <tr r="BA4" s="1"/>
      </tp>
      <tp t="s">
        <v>NYQ</v>
        <stp/>
        <stp>YahooFinanceQuotes</stp>
        <stp>ORCL</stp>
        <stp>StockExchange</stp>
        <tr r="BA9" s="1"/>
      </tp>
      <tp>
        <v>0.6</v>
        <stp/>
        <stp>YahooFinanceQuotes</stp>
        <stp>ORCL</stp>
        <stp>DividendShare</stp>
        <tr r="AN9" s="1"/>
      </tp>
      <tp>
        <v>20.74</v>
        <stp/>
        <stp>YahooFinanceQuotes</stp>
        <stp>ABX.TO</stp>
        <stp>TwoHundredDayMovingAverage</stp>
        <tr r="X11" s="1"/>
      </tp>
      <tp>
        <v>2.2799999999999998</v>
        <stp/>
        <stp>YahooFinanceQuotes</stp>
        <stp>AAPL</stp>
        <stp>DividendShare</stp>
        <tr r="AN4" s="1"/>
      </tp>
      <tp t="s">
        <v>54.36B</v>
        <stp/>
        <stp>YahooFinanceQuotes</stp>
        <stp>BNP.PA</stp>
        <stp>MarketCapitalization</stp>
        <tr r="AK24" s="1"/>
      </tp>
      <tp>
        <v>2.06</v>
        <stp/>
        <stp>YahooFinanceQuotes</stp>
        <stp>BHP.AX</stp>
        <stp>ChangeFromTwoHundredDayMovingAverage</stp>
        <tr r="Z18" s="1"/>
      </tp>
      <tp>
        <v>5.6440000000000001</v>
        <stp/>
        <stp>YahooFinanceQuotes</stp>
        <stp>CBK.DE</stp>
        <stp>High</stp>
        <tr r="J21" s="1"/>
      </tp>
      <tp>
        <v>42578</v>
        <stp/>
        <stp>YahooFinanceQuotes</stp>
        <stp>^GDAXI</stp>
        <stp>LastTradeDate</stp>
        <tr r="C20" s="1"/>
      </tp>
      <tp t="e">
        <v>#N/A</v>
        <stp/>
        <stp>YahooFinanceQuotes</stp>
        <stp>GLEN.L</stp>
        <stp>DividendYield</stp>
        <tr r="AM14" s="1"/>
      </tp>
      <tp>
        <v>0.49121473379629632</v>
        <stp/>
        <stp>YahooFinanceQuotes</stp>
        <stp>BLT.L</stp>
        <stp>rtd_LastUpdateTime</stp>
        <tr r="BF16" s="1"/>
      </tp>
      <tp t="e">
        <v>#N/A</v>
        <stp/>
        <stp>YahooFinanceQuotes</stp>
        <stp>^FTSE</stp>
        <stp>ChangeFromFiftyDayMovingAverage</stp>
        <tr r="Y13" s="1"/>
      </tp>
      <tp>
        <v>7.8029999999999999</v>
        <stp/>
        <stp>YahooFinanceQuotes</stp>
        <stp>ACA.PA</stp>
        <stp>PreviousClose</stp>
        <tr r="N23" s="1"/>
      </tp>
      <tp>
        <v>49.16</v>
        <stp/>
        <stp>YahooFinanceQuotes</stp>
        <stp>EMA.TO</stp>
        <stp>PreviousClose</stp>
        <tr r="N12" s="1"/>
      </tp>
      <tp>
        <v>42578</v>
        <stp/>
        <stp>YahooFinanceQuotes</stp>
        <stp>GOOG</stp>
        <stp>LastTradeDate</stp>
        <tr r="C6" s="1"/>
      </tp>
      <tp>
        <v>0.42638888888888887</v>
        <stp/>
        <stp>YahooFinanceQuotes</stp>
        <stp>YHOO</stp>
        <stp>LastTradeTime</stp>
        <tr r="D10" s="1"/>
      </tp>
      <tp>
        <v>1648110</v>
        <stp/>
        <stp>YahooFinanceQuotes</stp>
        <stp>GOOG</stp>
        <stp>AverageDailyVolume</stp>
        <tr r="AC6" s="1"/>
      </tp>
      <tp>
        <v>0.79900000000000004</v>
        <stp/>
        <stp>YahooFinanceQuotes</stp>
        <stp>CBK.DE</stp>
        <stp>PriceSales</stp>
        <tr r="AU21" s="1"/>
      </tp>
      <tp t="e">
        <v>#N/A</v>
        <stp/>
        <stp>YahooFinanceQuotes</stp>
        <stp>^FTSE</stp>
        <stp>EarningsShare</stp>
        <tr r="AJ13" s="1"/>
      </tp>
      <tp t="s">
        <v>89.19B</v>
        <stp/>
        <stp>YahooFinanceQuotes</stp>
        <stp>RIO.AX</stp>
        <stp>MarketCapitalization</stp>
        <tr r="AK19" s="1"/>
      </tp>
      <tp>
        <v>62.67</v>
        <stp/>
        <stp>YahooFinanceQuotes</stp>
        <stp>BLT.L</stp>
        <stp>ChangeFromFiftyDayMovingAverage</stp>
        <tr r="Y16" s="1"/>
      </tp>
      <tp>
        <v>10352.32</v>
        <stp/>
        <stp>YahooFinanceQuotes</stp>
        <stp>^GDAXI</stp>
        <stp>High</stp>
        <tr r="J20" s="1"/>
      </tp>
      <tp>
        <v>10420000000</v>
        <stp/>
        <stp>YahooFinanceQuotes</stp>
        <stp>RIO.L</stp>
        <stp>EBITDA$</stp>
        <tr r="AY17" s="1"/>
      </tp>
      <tp t="s">
        <v>GER</v>
        <stp/>
        <stp>YahooFinanceQuotes</stp>
        <stp>CBK.DE</stp>
        <stp>StockExchange</stp>
        <tr r="BA21" s="1"/>
      </tp>
      <tp>
        <v>42578</v>
        <stp/>
        <stp>YahooFinanceQuotes</stp>
        <stp>BARC.L</stp>
        <stp>LastTradeDate</stp>
        <tr r="C15" s="1"/>
      </tp>
      <tp t="e">
        <v>#N/A</v>
        <stp/>
        <stp>YahooFinanceQuotes</stp>
        <stp>CBK.DE</stp>
        <stp>DividendShare</stp>
        <tr r="AN21" s="1"/>
      </tp>
      <tp>
        <v>42577</v>
        <stp/>
        <stp>YahooFinanceQuotes</stp>
        <stp>ABX.TO</stp>
        <stp>LastTradeDate</stp>
        <tr r="C11" s="1"/>
      </tp>
      <tp>
        <v>42578</v>
        <stp/>
        <stp>YahooFinanceQuotes</stp>
        <stp>LNKD</stp>
        <stp>LastTradeDate</stp>
        <tr r="C7" s="1"/>
      </tp>
      <tp>
        <v>0.66666666666666663</v>
        <stp/>
        <stp>YahooFinanceQuotes</stp>
        <stp>ORCL</stp>
        <stp>LastTradeTime</stp>
        <tr r="D9" s="1"/>
      </tp>
      <tp>
        <v>-5.74</v>
        <stp/>
        <stp>YahooFinanceQuotes</stp>
        <stp>RIO.AX</stp>
        <stp>ChangeFromYearHigh</stp>
        <tr r="S19" s="1"/>
      </tp>
      <tp>
        <v>0</v>
        <stp/>
        <stp>YahooFinanceQuotes</stp>
        <stp>ACA.PA</stp>
        <stp>ShortRatio</stp>
        <tr r="O23" s="1"/>
      </tp>
      <tp>
        <v>32.380000000000003</v>
        <stp/>
        <stp>YahooFinanceQuotes</stp>
        <stp>EMA.TO</stp>
        <stp>ShortRatio</stp>
        <tr r="O12" s="1"/>
      </tp>
      <tp>
        <v>0.66666666666666663</v>
        <stp/>
        <stp>YahooFinanceQuotes</stp>
        <stp>AAPL</stp>
        <stp>LastTradeTime</stp>
        <tr r="D4" s="1"/>
      </tp>
      <tp t="e">
        <v>#N/A</v>
        <stp/>
        <stp>YahooFinanceQuotes</stp>
        <stp>ACA.PA</stp>
        <stp>DividendYield</stp>
        <tr r="AM23" s="1"/>
      </tp>
      <tp>
        <v>4.2199999999999994E-2</v>
        <stp/>
        <stp>YahooFinanceQuotes</stp>
        <stp>EMA.TO</stp>
        <stp>DividendYield</stp>
        <tr r="AM12" s="1"/>
      </tp>
      <tp t="e">
        <v>#N/A</v>
        <stp/>
        <stp>YahooFinanceQuotes</stp>
        <stp>BLT.L</stp>
        <stp>DividendPayDate2</stp>
        <tr r="AR16" s="1"/>
      </tp>
      <tp>
        <v>3.02</v>
        <stp/>
        <stp>YahooFinanceQuotes</stp>
        <stp>RIO.AX</stp>
        <stp>ChangeFromFiftyDayMovingAverage</stp>
        <tr r="Y19" s="1"/>
      </tp>
      <tp>
        <v>1.34</v>
        <stp/>
        <stp>YahooFinanceQuotes</stp>
        <stp>BNP.PA</stp>
        <stp>ChangeFromFiftyDayMovingAverage</stp>
        <tr r="Y24" s="1"/>
      </tp>
      <tp>
        <v>1.6E-2</v>
        <stp/>
        <stp>YahooFinanceQuotes</stp>
        <stp>ACA.PA</stp>
        <stp>ChangeFromFiftyDayMovingAverage</stp>
        <tr r="Y23" s="1"/>
      </tp>
      <tp>
        <v>0.55000000000000004</v>
        <stp/>
        <stp>YahooFinanceQuotes</stp>
        <stp>EMA.TO</stp>
        <stp>ChangeFromFiftyDayMovingAverage</stp>
        <tr r="Y12" s="1"/>
      </tp>
      <tp>
        <v>0.2</v>
        <stp/>
        <stp>YahooFinanceQuotes</stp>
        <stp>ABX.TO</stp>
        <stp>ChangeFromFiftyDayMovingAverage</stp>
        <tr r="Y11" s="1"/>
      </tp>
      <tp>
        <v>42578</v>
        <stp/>
        <stp>YahooFinanceQuotes</stp>
        <stp>^FTSE</stp>
        <stp>rtd_LastUpdateDate</stp>
        <tr r="BE13" s="1"/>
      </tp>
      <tp>
        <v>186.9</v>
        <stp/>
        <stp>YahooFinanceQuotes</stp>
        <stp>GLEN.L</stp>
        <stp>PreviousClose</stp>
        <tr r="N14" s="1"/>
      </tp>
      <tp t="e">
        <v>#N/A</v>
        <stp/>
        <stp>YahooFinanceQuotes</stp>
        <stp>RIO.L</stp>
        <stp>DividendPayDate2</stp>
        <tr r="AR17" s="1"/>
      </tp>
      <tp>
        <v>0.77</v>
        <stp/>
        <stp>YahooFinanceQuotes</stp>
        <stp>BHP.AX</stp>
        <stp>ChangeFromFiftyDayMovingAverage</stp>
        <tr r="Y18" s="1"/>
      </tp>
      <tp>
        <v>-0.55100000000000005</v>
        <stp/>
        <stp>YahooFinanceQuotes</stp>
        <stp>CBK.DE</stp>
        <stp>ChangeFromFiftyDayMovingAverage</stp>
        <tr r="Y21" s="1"/>
      </tp>
      <tp t="e">
        <v>#N/A</v>
        <stp/>
        <stp>YahooFinanceQuotes</stp>
        <stp>YHOO</stp>
        <stp>DividendShare</stp>
        <tr r="AN10" s="1"/>
      </tp>
      <tp>
        <v>42578</v>
        <stp/>
        <stp>YahooFinanceQuotes</stp>
        <stp>RIO.L</stp>
        <stp>LastTradeDate</stp>
        <tr r="C17" s="1"/>
      </tp>
      <tp t="s">
        <v>NMS</v>
        <stp/>
        <stp>YahooFinanceQuotes</stp>
        <stp>YHOO</stp>
        <stp>StockExchange</stp>
        <tr r="BA10" s="1"/>
      </tp>
      <tp t="s">
        <v>20.84B</v>
        <stp/>
        <stp>YahooFinanceQuotes</stp>
        <stp>ACA.PA</stp>
        <stp>MarketCapitalization</stp>
        <tr r="AK23" s="1"/>
      </tp>
      <tp t="s">
        <v>7.24B</v>
        <stp/>
        <stp>YahooFinanceQuotes</stp>
        <stp>EMA.TO</stp>
        <stp>MarketCapitalization</stp>
        <tr r="AK12" s="1"/>
      </tp>
      <tp>
        <v>0</v>
        <stp/>
        <stp>YahooFinanceQuotes</stp>
        <stp>MSFT</stp>
        <stp>rtd_LastError</stp>
        <tr r="BB8" s="1"/>
      </tp>
      <tp>
        <v>0.49110104166666668</v>
        <stp/>
        <stp>YahooFinanceQuotes</stp>
        <stp>RIO.L</stp>
        <stp>rtd_LastUpdateTime</stp>
        <tr r="BF17" s="1"/>
      </tp>
      <tp>
        <v>6840000000</v>
        <stp/>
        <stp>YahooFinanceQuotes</stp>
        <stp>EOAN.DE</stp>
        <stp>EBITDA$</stp>
        <tr r="AY22" s="1"/>
      </tp>
      <tp>
        <v>5.5629999999999997</v>
        <stp/>
        <stp>YahooFinanceQuotes</stp>
        <stp>CBK.DE</stp>
        <stp>PreviousClose</stp>
        <tr r="N21" s="1"/>
      </tp>
      <tp>
        <v>2.3099999999999999E-2</v>
        <stp/>
        <stp>YahooFinanceQuotes</stp>
        <stp>AAPL</stp>
        <stp>DividendYield</stp>
        <tr r="AM4" s="1"/>
      </tp>
      <tp t="e">
        <v>#N/A</v>
        <stp/>
        <stp>YahooFinanceQuotes</stp>
        <stp>ABX.TO</stp>
        <stp>OneYearTargetPrice</stp>
        <tr r="AD11" s="1"/>
      </tp>
      <tp>
        <v>1.46E-2</v>
        <stp/>
        <stp>YahooFinanceQuotes</stp>
        <stp>ORCL</stp>
        <stp>DividendYield</stp>
        <tr r="AM9" s="1"/>
      </tp>
      <tp>
        <v>-0.47</v>
        <stp/>
        <stp>YahooFinanceQuotes</stp>
        <stp>RIO.L</stp>
        <stp>EarningsShare</stp>
        <tr r="AJ17" s="1"/>
      </tp>
      <tp>
        <v>20.079999999999998</v>
        <stp/>
        <stp>YahooFinanceQuotes</stp>
        <stp>BHP.AX</stp>
        <stp>High</stp>
        <tr r="J18" s="1"/>
      </tp>
      <tp>
        <v>-1.653</v>
        <stp/>
        <stp>YahooFinanceQuotes</stp>
        <stp>CBK.DE</stp>
        <stp>ChangeFromTwoHundredDayMovingAverage</stp>
        <tr r="Z21" s="1"/>
      </tp>
      <tp>
        <v>6104740</v>
        <stp/>
        <stp>YahooFinanceQuotes</stp>
        <stp>FP.PA</stp>
        <stp>AverageDailyVolume</stp>
        <tr r="AC25" s="1"/>
      </tp>
      <tp t="s">
        <v>LSE</v>
        <stp/>
        <stp>YahooFinanceQuotes</stp>
        <stp>GLEN.L</stp>
        <stp>StockExchange</stp>
        <tr r="BA14" s="1"/>
      </tp>
      <tp>
        <v>57.29</v>
        <stp/>
        <stp>YahooFinanceQuotes</stp>
        <stp>MSFT</stp>
        <stp>YearHigh</stp>
        <tr r="P8" s="1"/>
      </tp>
      <tp>
        <v>-2.56</v>
        <stp/>
        <stp>YahooFinanceQuotes</stp>
        <stp>ABX.TO</stp>
        <stp>EarningsShare</stp>
        <tr r="AJ11" s="1"/>
      </tp>
      <tp t="e">
        <v>#N/A</v>
        <stp/>
        <stp>YahooFinanceQuotes</stp>
        <stp>GLEN.L</stp>
        <stp>DividendShare</stp>
        <tr r="AN14" s="1"/>
      </tp>
      <tp>
        <v>0</v>
        <stp/>
        <stp>YahooFinanceQuotes</stp>
        <stp>BLT.L</stp>
        <stp>rtd_LastError</stp>
        <tr r="BB16" s="1"/>
      </tp>
      <tp>
        <v>0.5805555555555556</v>
        <stp/>
        <stp>YahooFinanceQuotes</stp>
        <stp>ACA.PA</stp>
        <stp>LastTradeTime</stp>
        <tr r="D23" s="1"/>
      </tp>
      <tp>
        <v>0.67708333333333337</v>
        <stp/>
        <stp>YahooFinanceQuotes</stp>
        <stp>EMA.TO</stp>
        <stp>LastTradeTime</stp>
        <tr r="D12" s="1"/>
      </tp>
      <tp>
        <v>-0.02</v>
        <stp/>
        <stp>YahooFinanceQuotes</stp>
        <stp>BARC.L</stp>
        <stp>EarningsShare</stp>
        <tr r="AJ15" s="1"/>
      </tp>
      <tp>
        <v>-1.3009999999999999</v>
        <stp/>
        <stp>YahooFinanceQuotes</stp>
        <stp>LNKD</stp>
        <stp>EarningsShare</stp>
        <tr r="AJ7" s="1"/>
      </tp>
      <tp>
        <v>2.5099999999999998</v>
        <stp/>
        <stp>YahooFinanceQuotes</stp>
        <stp>RIO.AX</stp>
        <stp>PriceSales</stp>
        <tr r="AU19" s="1"/>
      </tp>
      <tp>
        <v>38.76</v>
        <stp/>
        <stp>YahooFinanceQuotes</stp>
        <stp>YHOO</stp>
        <stp>PreviousClose</stp>
        <tr r="N10" s="1"/>
      </tp>
      <tp>
        <v>2.74</v>
        <stp/>
        <stp>YahooFinanceQuotes</stp>
        <stp>EOAN.DE</stp>
        <stp>EPSEstimateCurrentYear</stp>
        <tr r="AG22" s="1"/>
      </tp>
      <tp t="s">
        <v>TOTAL</v>
        <stp/>
        <stp>YahooFinanceQuotes</stp>
        <stp>FP.PA</stp>
        <stp>Name</stp>
        <tr r="AZ25" s="1"/>
      </tp>
      <tp t="e">
        <v>#N/A</v>
        <stp/>
        <stp>YahooFinanceQuotes</stp>
        <stp>^GDAXI</stp>
        <stp>ChangeFromTwoHundredDayMovingAverage</stp>
        <tr r="Z20" s="1"/>
      </tp>
      <tp>
        <v>43.16</v>
        <stp/>
        <stp>YahooFinanceQuotes</stp>
        <stp>FP.PA</stp>
        <stp>Last</stp>
        <tr r="F25" s="1"/>
      </tp>
      <tp t="e">
        <v>#N/A</v>
        <stp/>
        <stp>YahooFinanceQuotes</stp>
        <stp>CBK.DE</stp>
        <stp>DividendYield</stp>
        <tr r="AM21" s="1"/>
      </tp>
      <tp t="e">
        <v>#N/A</v>
        <stp/>
        <stp>YahooFinanceQuotes</stp>
        <stp>^GDAXI</stp>
        <stp>EarningsShare</stp>
        <tr r="AJ20" s="1"/>
      </tp>
      <tp>
        <v>42502</v>
        <stp/>
        <stp>YahooFinanceQuotes</stp>
        <stp>AAPL</stp>
        <stp>DividendPayDate2</stp>
        <tr r="AR4" s="1"/>
      </tp>
      <tp>
        <v>0.49111189814814815</v>
        <stp/>
        <stp>YahooFinanceQuotes</stp>
        <stp>YHOO</stp>
        <stp>rtd_LastUpdateTime</stp>
        <tr r="BF10" s="1"/>
      </tp>
      <tp>
        <v>24.574999999999999</v>
        <stp/>
        <stp>YahooFinanceQuotes</stp>
        <stp>GOOG</stp>
        <stp>EarningsShare</stp>
        <tr r="AJ6" s="1"/>
      </tp>
      <tp>
        <v>42578</v>
        <stp/>
        <stp>YahooFinanceQuotes</stp>
        <stp>^FTSE</stp>
        <stp>LastTradeDate</stp>
        <tr r="C13" s="1"/>
      </tp>
      <tp>
        <v>97.34</v>
        <stp/>
        <stp>YahooFinanceQuotes</stp>
        <stp>AAPL</stp>
        <stp>PreviousClose</stp>
        <tr r="N4" s="1"/>
      </tp>
      <tp>
        <v>-6.5640000000000001</v>
        <stp/>
        <stp>YahooFinanceQuotes</stp>
        <stp>CBK.DE</stp>
        <stp>ChangeFromYearHigh</stp>
        <tr r="S21" s="1"/>
      </tp>
      <tp>
        <v>40.94</v>
        <stp/>
        <stp>YahooFinanceQuotes</stp>
        <stp>ORCL</stp>
        <stp>PreviousClose</stp>
        <tr r="N9" s="1"/>
      </tp>
      <tp>
        <v>0</v>
        <stp/>
        <stp>YahooFinanceQuotes</stp>
        <stp>GLEN.L</stp>
        <stp>ShortRatio</stp>
        <tr r="O14" s="1"/>
      </tp>
      <tp>
        <v>6747.99</v>
        <stp/>
        <stp>YahooFinanceQuotes</stp>
        <stp>^FTSE</stp>
        <stp>Last</stp>
        <tr r="F13" s="1"/>
      </tp>
      <tp t="s">
        <v>FTSE 100</v>
        <stp/>
        <stp>YahooFinanceQuotes</stp>
        <stp>^FTSE</stp>
        <stp>Name</stp>
        <tr r="AZ13" s="1"/>
      </tp>
      <tp>
        <v>42507</v>
        <stp/>
        <stp>YahooFinanceQuotes</stp>
        <stp>MSFT</stp>
        <stp>ExDividendDate2</stp>
        <tr r="AP8" s="1"/>
      </tp>
      <tp t="s">
        <v>PAR</v>
        <stp/>
        <stp>YahooFinanceQuotes</stp>
        <stp>ACA.PA</stp>
        <stp>StockExchange</stp>
        <tr r="BA23" s="1"/>
      </tp>
      <tp t="s">
        <v>TOR</v>
        <stp/>
        <stp>YahooFinanceQuotes</stp>
        <stp>EMA.TO</stp>
        <stp>StockExchange</stp>
        <tr r="BA12" s="1"/>
      </tp>
      <tp>
        <v>0.66319444444444442</v>
        <stp/>
        <stp>YahooFinanceQuotes</stp>
        <stp>GLEN.L</stp>
        <stp>LastTradeTime</stp>
        <tr r="D14" s="1"/>
      </tp>
      <tp t="e">
        <v>#N/A</v>
        <stp/>
        <stp>YahooFinanceQuotes</stp>
        <stp>ACA.PA</stp>
        <stp>DividendShare</stp>
        <tr r="AN23" s="1"/>
      </tp>
      <tp>
        <v>2.09</v>
        <stp/>
        <stp>YahooFinanceQuotes</stp>
        <stp>EMA.TO</stp>
        <stp>DividendShare</stp>
        <tr r="AN12" s="1"/>
      </tp>
      <tp>
        <v>5.32</v>
        <stp/>
        <stp>YahooFinanceQuotes</stp>
        <stp>BNP.PA</stp>
        <stp>EarningsShare</stp>
        <tr r="AJ24" s="1"/>
      </tp>
      <tp>
        <v>39007600</v>
        <stp/>
        <stp>YahooFinanceQuotes</stp>
        <stp>AAPL</stp>
        <stp>AverageDailyVolume</stp>
        <tr r="AC4" s="1"/>
      </tp>
      <tp t="e">
        <v>#N/A</v>
        <stp/>
        <stp>YahooFinanceQuotes</stp>
        <stp>YHOO</stp>
        <stp>DividendYield</stp>
        <tr r="AM10" s="1"/>
      </tp>
      <tp t="s">
        <v>31.43B</v>
        <stp/>
        <stp>YahooFinanceQuotes</stp>
        <stp>ABX.TO</stp>
        <stp>MarketCapitalization</stp>
        <tr r="AK11" s="1"/>
      </tp>
      <tp>
        <v>9.64</v>
        <stp/>
        <stp>YahooFinanceQuotes</stp>
        <stp>EOAN.DE</stp>
        <stp>Open</stp>
        <tr r="I22" s="1"/>
      </tp>
      <tp t="e">
        <v>#N/A</v>
        <stp/>
        <stp>YahooFinanceQuotes</stp>
        <stp>^GDAXI</stp>
        <stp>ShortRatio</stp>
        <tr r="O20" s="1"/>
      </tp>
      <tp>
        <v>42552</v>
        <stp/>
        <stp>YahooFinanceQuotes</stp>
        <stp>ORCL</stp>
        <stp>ExDividendDate2</stp>
        <tr r="AP9" s="1"/>
      </tp>
      <tp>
        <v>42536</v>
        <stp/>
        <stp>YahooFinanceQuotes</stp>
        <stp>ABX.TO</stp>
        <stp>DividendPayDate</stp>
        <tr r="AQ11" s="1"/>
      </tp>
      <tp t="e">
        <v>#N/A</v>
        <stp/>
        <stp>YahooFinanceQuotes</stp>
        <stp>RIO.AX</stp>
        <stp>DividendPayDate</stp>
        <tr r="AQ19" s="1"/>
      </tp>
      <tp t="e">
        <v>#N/A</v>
        <stp/>
        <stp>YahooFinanceQuotes</stp>
        <stp>BNP.PA</stp>
        <stp>DividendPayDate</stp>
        <tr r="AQ24" s="1"/>
      </tp>
      <tp>
        <v>0.1</v>
        <stp/>
        <stp>YahooFinanceQuotes</stp>
        <stp>ABX.TO</stp>
        <stp>DividendShare</stp>
        <tr r="AN11" s="1"/>
      </tp>
      <tp t="e">
        <v>#N/A</v>
        <stp/>
        <stp>YahooFinanceQuotes</stp>
        <stp>ACA.PA</stp>
        <stp>DividendPayDate</stp>
        <tr r="AQ23" s="1"/>
      </tp>
      <tp>
        <v>42597</v>
        <stp/>
        <stp>YahooFinanceQuotes</stp>
        <stp>EMA.TO</stp>
        <stp>DividendPayDate</stp>
        <tr r="AQ12" s="1"/>
      </tp>
      <tp>
        <v>-0.37</v>
        <stp/>
        <stp>YahooFinanceQuotes</stp>
        <stp>GLEN.L</stp>
        <stp>EarningsShare</stp>
        <tr r="AJ14" s="1"/>
      </tp>
      <tp>
        <v>3.1200000000000002E-2</v>
        <stp/>
        <stp>YahooFinanceQuotes</stp>
        <stp>BHP.AX</stp>
        <stp>ChangeInPercent</stp>
        <tr r="H18" s="1"/>
      </tp>
      <tp>
        <v>42578</v>
        <stp/>
        <stp>YahooFinanceQuotes</stp>
        <stp>CBK.DE</stp>
        <stp>LastTradeDate</stp>
        <tr r="C21" s="1"/>
      </tp>
      <tp t="e">
        <v>#N/A</v>
        <stp/>
        <stp>YahooFinanceQuotes</stp>
        <stp>BARC.L</stp>
        <stp>DividendShare</stp>
        <tr r="AN15" s="1"/>
      </tp>
      <tp>
        <v>1.4019999999999999E-2</v>
        <stp/>
        <stp>YahooFinanceQuotes</stp>
        <stp>CBK.DE</stp>
        <stp>ChangeInPercent</stp>
        <tr r="H21" s="1"/>
      </tp>
      <tp>
        <v>0.68263888888888891</v>
        <stp/>
        <stp>YahooFinanceQuotes</stp>
        <stp>BNP.PA</stp>
        <stp>LastTradeTime</stp>
        <tr r="D24" s="1"/>
      </tp>
      <tp t="e">
        <v>#N/A</v>
        <stp/>
        <stp>YahooFinanceQuotes</stp>
        <stp>CBK.DE</stp>
        <stp>DividendPayDate</stp>
        <tr r="AQ21" s="1"/>
      </tp>
      <tp t="e">
        <v>#N/A</v>
        <stp/>
        <stp>YahooFinanceQuotes</stp>
        <stp>BHP.AX</stp>
        <stp>DividendPayDate</stp>
        <tr r="AQ18" s="1"/>
      </tp>
      <tp t="s">
        <v>LSE</v>
        <stp/>
        <stp>YahooFinanceQuotes</stp>
        <stp>BARC.L</stp>
        <stp>StockExchange</stp>
        <tr r="BA15" s="1"/>
      </tp>
      <tp>
        <v>258.39</v>
        <stp/>
        <stp>YahooFinanceQuotes</stp>
        <stp>LNKD</stp>
        <stp>YearHigh</stp>
        <tr r="P7" s="1"/>
      </tp>
      <tp>
        <v>1.3839999999999998E-2</v>
        <stp/>
        <stp>YahooFinanceQuotes</stp>
        <stp>ACA.PA</stp>
        <stp>ChangeInPercent</stp>
        <tr r="H23" s="1"/>
      </tp>
      <tp>
        <v>-7.0999999999999995E-3</v>
        <stp/>
        <stp>YahooFinanceQuotes</stp>
        <stp>EMA.TO</stp>
        <stp>ChangeInPercent</stp>
        <tr r="H12" s="1"/>
      </tp>
      <tp>
        <v>1.89E-2</v>
        <stp/>
        <stp>YahooFinanceQuotes</stp>
        <stp>BNP.PA</stp>
        <stp>ChangeInPercent</stp>
        <tr r="H24" s="1"/>
      </tp>
      <tp>
        <v>1.89E-2</v>
        <stp/>
        <stp>YahooFinanceQuotes</stp>
        <stp>RIO.AX</stp>
        <stp>ChangeInPercent</stp>
        <tr r="H19" s="1"/>
      </tp>
      <tp>
        <v>2.8999999999999998E-2</v>
        <stp/>
        <stp>YahooFinanceQuotes</stp>
        <stp>ABX.TO</stp>
        <stp>ChangeInPercent</stp>
        <tr r="H11" s="1"/>
      </tp>
      <tp t="s">
        <v>TOR</v>
        <stp/>
        <stp>YahooFinanceQuotes</stp>
        <stp>ABX.TO</stp>
        <stp>StockExchange</stp>
        <tr r="BA11" s="1"/>
      </tp>
      <tp t="s">
        <v>NYQ</v>
        <stp/>
        <stp>YahooFinanceQuotes</stp>
        <stp>LNKD</stp>
        <stp>StockExchange</stp>
        <tr r="BA7" s="1"/>
      </tp>
      <tp>
        <v>0</v>
        <stp/>
        <stp>YahooFinanceQuotes</stp>
        <stp>RIO.AX</stp>
        <stp>rtd_LastError</stp>
        <tr r="BB19" s="1"/>
      </tp>
      <tp t="e">
        <v>#N/A</v>
        <stp/>
        <stp>YahooFinanceQuotes</stp>
        <stp>LNKD</stp>
        <stp>DividendShare</stp>
        <tr r="AN7" s="1"/>
      </tp>
      <tp t="e">
        <v>#N/A</v>
        <stp/>
        <stp>YahooFinanceQuotes</stp>
        <stp>^FTSE</stp>
        <stp>DividendYield</stp>
        <tr r="AM13" s="1"/>
      </tp>
      <tp>
        <v>0</v>
        <stp/>
        <stp>YahooFinanceQuotes</stp>
        <stp>CBK.DE</stp>
        <stp>ShortRatio</stp>
        <tr r="O21" s="1"/>
      </tp>
      <tp>
        <v>43.99</v>
        <stp/>
        <stp>YahooFinanceQuotes</stp>
        <stp>BNP.PA</stp>
        <stp>TwoHundredDayMovingAverage</stp>
        <tr r="X24" s="1"/>
      </tp>
      <tp>
        <v>17.8</v>
        <stp/>
        <stp>YahooFinanceQuotes</stp>
        <stp>BHP.AX</stp>
        <stp>TwoHundredDayMovingAverage</stp>
        <tr r="X18" s="1"/>
      </tp>
      <tp>
        <v>-26.46</v>
        <stp/>
        <stp>YahooFinanceQuotes</stp>
        <stp>GLEN.L</stp>
        <stp>ChangeFromYearHigh</stp>
        <tr r="S14" s="1"/>
      </tp>
      <tp>
        <v>5.641</v>
        <stp/>
        <stp>YahooFinanceQuotes</stp>
        <stp>CBK.DE</stp>
        <stp>Last</stp>
        <tr r="F21" s="1"/>
      </tp>
      <tp t="s">
        <v>COMMERZBANK</v>
        <stp/>
        <stp>YahooFinanceQuotes</stp>
        <stp>CBK.DE</stp>
        <stp>Name</stp>
        <tr r="AZ21" s="1"/>
      </tp>
      <tp t="s">
        <v/>
        <stp/>
        <stp>YahooFinanceQuotes</stp>
        <stp>^FTSE</stp>
        <stp>rtd_LastMessage</stp>
        <tr r="BC13" s="1"/>
      </tp>
      <tp>
        <v>42578</v>
        <stp/>
        <stp>YahooFinanceQuotes</stp>
        <stp>BLT.L</stp>
        <stp>rtd_LastUpdateDate</stp>
        <tr r="BE16" s="1"/>
      </tp>
      <tp>
        <v>0.65138888888888891</v>
        <stp/>
        <stp>YahooFinanceQuotes</stp>
        <stp>^GDAXI</stp>
        <stp>LastTradeTime</stp>
        <tr r="D20" s="1"/>
      </tp>
      <tp t="e">
        <v>#N/A</v>
        <stp/>
        <stp>YahooFinanceQuotes</stp>
        <stp>RIO.L</stp>
        <stp>DividendShare</stp>
        <tr r="AN17" s="1"/>
      </tp>
      <tp>
        <v>13722900</v>
        <stp/>
        <stp>YahooFinanceQuotes</stp>
        <stp>ORCL</stp>
        <stp>AverageDailyVolume</stp>
        <tr r="AC9" s="1"/>
      </tp>
      <tp>
        <v>0</v>
        <stp/>
        <stp>YahooFinanceQuotes</stp>
        <stp>BHP.AX</stp>
        <stp>rtd_LastError</stp>
        <tr r="BB18" s="1"/>
      </tp>
      <tp>
        <v>0.40208333333333335</v>
        <stp/>
        <stp>YahooFinanceQuotes</stp>
        <stp>GOOG</stp>
        <stp>LastTradeTime</stp>
        <tr r="D6" s="1"/>
      </tp>
      <tp>
        <v>42578</v>
        <stp/>
        <stp>YahooFinanceQuotes</stp>
        <stp>YHOO</stp>
        <stp>LastTradeDate</stp>
        <tr r="C10" s="1"/>
      </tp>
      <tp t="s">
        <v>LSE</v>
        <stp/>
        <stp>YahooFinanceQuotes</stp>
        <stp>RIO.L</stp>
        <stp>StockExchange</stp>
        <tr r="BA17" s="1"/>
      </tp>
      <tp>
        <v>-1328.9</v>
        <stp/>
        <stp>YahooFinanceQuotes</stp>
        <stp>^GDAXI</stp>
        <stp>ChangeFromYearHigh</stp>
        <tr r="S20" s="1"/>
      </tp>
      <tp>
        <v>10341</v>
        <stp/>
        <stp>YahooFinanceQuotes</stp>
        <stp>^GDAXI</stp>
        <stp>Last</stp>
        <tr r="F20" s="1"/>
      </tp>
      <tp>
        <v>1.77</v>
        <stp/>
        <stp>YahooFinanceQuotes</stp>
        <stp>FP.PA</stp>
        <stp>ChangeFromTwoHundredDayMovingAverage</stp>
        <tr r="Z25" s="1"/>
      </tp>
      <tp t="s">
        <v/>
        <stp/>
        <stp>YahooFinanceQuotes</stp>
        <stp>BLT.L</stp>
        <stp>rtd_LastMessage</stp>
        <tr r="BC16" s="1"/>
      </tp>
      <tp t="s">
        <v>DAX</v>
        <stp/>
        <stp>YahooFinanceQuotes</stp>
        <stp>^GDAXI</stp>
        <stp>Name</stp>
        <tr r="AZ20" s="1"/>
      </tp>
      <tp>
        <v>3.5999999999999999E-3</v>
        <stp/>
        <stp>YahooFinanceQuotes</stp>
        <stp>^FTSE</stp>
        <stp>ChangeInPercent</stp>
        <tr r="H13" s="1"/>
      </tp>
      <tp>
        <v>0.66597222222222219</v>
        <stp/>
        <stp>YahooFinanceQuotes</stp>
        <stp>ABX.TO</stp>
        <stp>LastTradeTime</stp>
        <tr r="D11" s="1"/>
      </tp>
      <tp>
        <v>0.96899999999999997</v>
        <stp/>
        <stp>YahooFinanceQuotes</stp>
        <stp>ACA.PA</stp>
        <stp>EarningsShare</stp>
        <tr r="AJ23" s="1"/>
      </tp>
      <tp>
        <v>1.9</v>
        <stp/>
        <stp>YahooFinanceQuotes</stp>
        <stp>EMA.TO</stp>
        <stp>EarningsShare</stp>
        <tr r="AJ12" s="1"/>
      </tp>
      <tp>
        <v>0.60416666666666663</v>
        <stp/>
        <stp>YahooFinanceQuotes</stp>
        <stp>BARC.L</stp>
        <stp>LastTradeTime</stp>
        <tr r="D15" s="1"/>
      </tp>
      <tp t="e">
        <v>#N/A</v>
        <stp/>
        <stp>YahooFinanceQuotes</stp>
        <stp>BNP.PA</stp>
        <stp>DividendShare</stp>
        <tr r="AN24" s="1"/>
      </tp>
      <tp t="s">
        <v>PAR</v>
        <stp/>
        <stp>YahooFinanceQuotes</stp>
        <stp>BNP.PA</stp>
        <stp>StockExchange</stp>
        <tr r="BA24" s="1"/>
      </tp>
      <tp t="e">
        <v>#N/A</v>
        <stp/>
        <stp>YahooFinanceQuotes</stp>
        <stp>^FTSE</stp>
        <stp>DividendPayDate</stp>
        <tr r="AQ13" s="1"/>
      </tp>
      <tp>
        <v>6724.03</v>
        <stp/>
        <stp>YahooFinanceQuotes</stp>
        <stp>^FTSE</stp>
        <stp>PreviousClose</stp>
        <tr r="N13" s="1"/>
      </tp>
      <tp>
        <v>42577</v>
        <stp/>
        <stp>YahooFinanceQuotes</stp>
        <stp>AAPL</stp>
        <stp>LastTradeDate</stp>
        <tr r="C4" s="1"/>
      </tp>
      <tp>
        <v>2855550</v>
        <stp/>
        <stp>YahooFinanceQuotes</stp>
        <stp>LNKD</stp>
        <stp>AverageDailyVolume</stp>
        <tr r="AC7" s="1"/>
      </tp>
      <tp>
        <v>42577</v>
        <stp/>
        <stp>YahooFinanceQuotes</stp>
        <stp>ORCL</stp>
        <stp>LastTradeDate</stp>
        <tr r="C9" s="1"/>
      </tp>
      <tp>
        <v>0.40833333333333333</v>
        <stp/>
        <stp>YahooFinanceQuotes</stp>
        <stp>LNKD</stp>
        <stp>LastTradeTime</stp>
        <tr r="D7" s="1"/>
      </tp>
      <tp>
        <v>19.78</v>
        <stp/>
        <stp>YahooFinanceQuotes</stp>
        <stp>ORCL</stp>
        <stp>PERatio</stp>
        <tr r="AE9" s="1"/>
      </tp>
      <tp>
        <v>165.36</v>
        <stp/>
        <stp>YahooFinanceQuotes</stp>
        <stp>BARC.L</stp>
        <stp>TwoHundredDayMovingAverage</stp>
        <tr r="X15" s="1"/>
      </tp>
      <tp t="e">
        <v>#N/A</v>
        <stp/>
        <stp>YahooFinanceQuotes</stp>
        <stp>BLT.L</stp>
        <stp>DividendPayDate</stp>
        <tr r="AQ16" s="1"/>
      </tp>
      <tp t="e">
        <v>#N/A</v>
        <stp/>
        <stp>YahooFinanceQuotes</stp>
        <stp>^FTSE</stp>
        <stp>ChangeFromTwoHundredDayMovingAverage</stp>
        <tr r="Z13" s="1"/>
      </tp>
      <tp>
        <v>1.8700000000000001E-2</v>
        <stp/>
        <stp>YahooFinanceQuotes</stp>
        <stp>BLT.L</stp>
        <stp>ChangeInPercent</stp>
        <tr r="H16" s="1"/>
      </tp>
      <tp t="s">
        <v>GER</v>
        <stp/>
        <stp>YahooFinanceQuotes</stp>
        <stp>^GDAXI</stp>
        <stp>StockExchange</stp>
        <tr r="BA20" s="1"/>
      </tp>
      <tp t="s">
        <v/>
        <stp/>
        <stp>YahooFinanceQuotes</stp>
        <stp>ACA.PA</stp>
        <stp>rtd_LastMessage</stp>
        <tr r="BC23" s="1"/>
      </tp>
      <tp t="s">
        <v/>
        <stp/>
        <stp>YahooFinanceQuotes</stp>
        <stp>EMA.TO</stp>
        <stp>rtd_LastMessage</stp>
        <tr r="BC12" s="1"/>
      </tp>
      <tp>
        <v>0.4911935648148148</v>
        <stp/>
        <stp>YahooFinanceQuotes</stp>
        <stp>^FTSE</stp>
        <stp>rtd_LastUpdateTime</stp>
        <tr r="BF13" s="1"/>
      </tp>
      <tp t="s">
        <v/>
        <stp/>
        <stp>YahooFinanceQuotes</stp>
        <stp>RIO.AX</stp>
        <stp>rtd_LastMessage</stp>
        <tr r="BC19" s="1"/>
      </tp>
      <tp t="s">
        <v/>
        <stp/>
        <stp>YahooFinanceQuotes</stp>
        <stp>BNP.PA</stp>
        <stp>rtd_LastMessage</stp>
        <tr r="BC24" s="1"/>
      </tp>
      <tp t="s">
        <v/>
        <stp/>
        <stp>YahooFinanceQuotes</stp>
        <stp>ABX.TO</stp>
        <stp>rtd_LastMessage</stp>
        <tr r="BC11" s="1"/>
      </tp>
      <tp t="e">
        <v>#N/A</v>
        <stp/>
        <stp>YahooFinanceQuotes</stp>
        <stp>^GDAXI</stp>
        <stp>DividendShare</stp>
        <tr r="AN20" s="1"/>
      </tp>
      <tp t="s">
        <v/>
        <stp/>
        <stp>YahooFinanceQuotes</stp>
        <stp>BHP.AX</stp>
        <stp>rtd_LastMessage</stp>
        <tr r="BC18" s="1"/>
      </tp>
      <tp>
        <v>215.66</v>
        <stp/>
        <stp>YahooFinanceQuotes</stp>
        <stp>GLEN.L</stp>
        <stp>YearHigh</stp>
        <tr r="P14" s="1"/>
      </tp>
      <tp t="s">
        <v/>
        <stp/>
        <stp>YahooFinanceQuotes</stp>
        <stp>CBK.DE</stp>
        <stp>rtd_LastMessage</stp>
        <tr r="BC21" s="1"/>
      </tp>
      <tp t="s">
        <v>NMS</v>
        <stp/>
        <stp>YahooFinanceQuotes</stp>
        <stp>GOOG</stp>
        <stp>StockExchange</stp>
        <tr r="BA6" s="1"/>
      </tp>
      <tp>
        <v>0.57986111111111116</v>
        <stp/>
        <stp>YahooFinanceQuotes</stp>
        <stp>RIO.L</stp>
        <stp>LastTradeTime</stp>
        <tr r="D17" s="1"/>
      </tp>
      <tp>
        <v>1.3779999999999999</v>
        <stp/>
        <stp>YahooFinanceQuotes</stp>
        <stp>ACA.PA</stp>
        <stp>PriceSales</stp>
        <tr r="AU23" s="1"/>
      </tp>
      <tp>
        <v>2.63</v>
        <stp/>
        <stp>YahooFinanceQuotes</stp>
        <stp>EMA.TO</stp>
        <stp>PriceSales</stp>
        <tr r="AU12" s="1"/>
      </tp>
      <tp>
        <v>32321300</v>
        <stp/>
        <stp>YahooFinanceQuotes</stp>
        <stp>MSFT</stp>
        <stp>AverageDailyVolume</stp>
        <tr r="AC8" s="1"/>
      </tp>
      <tp t="e">
        <v>#N/A</v>
        <stp/>
        <stp>YahooFinanceQuotes</stp>
        <stp>GOOG</stp>
        <stp>DividendShare</stp>
        <tr r="AN6" s="1"/>
      </tp>
      <tp>
        <v>27.03</v>
        <stp/>
        <stp>YahooFinanceQuotes</stp>
        <stp>MSFT</stp>
        <stp>PERatio</stp>
        <tr r="AE8" s="1"/>
      </tp>
      <tp>
        <v>42578.491247650461</v>
        <stp/>
        <stp>YahooFinanceQuotes</stp>
        <stp>FB</stp>
        <stp>rtd_LastUpdate</stp>
        <tr r="BD5" s="1"/>
      </tp>
      <tp>
        <v>2343274</v>
        <stp/>
        <stp>YahooFinanceQuotes</stp>
        <stp>EOAN.DE</stp>
        <stp>Volume</stp>
        <tr r="L22" s="1"/>
      </tp>
      <tp>
        <v>26.63</v>
        <stp/>
        <stp>YahooFinanceQuotes</stp>
        <stp>ABX.TO</stp>
        <stp>Open</stp>
        <tr r="I11" s="1"/>
      </tp>
      <tp t="s">
        <v>18.67B</v>
        <stp/>
        <stp>YahooFinanceQuotes</stp>
        <stp>EOAN.DE</stp>
        <stp>MarketCapitalization</stp>
        <tr r="AK22" s="1"/>
      </tp>
      <tp>
        <v>5.31</v>
        <stp/>
        <stp>YahooFinanceQuotes</stp>
        <stp>CBK.DE</stp>
        <stp>YearLow</stp>
        <tr r="Q21" s="1"/>
      </tp>
      <tp>
        <v>42.89</v>
        <stp/>
        <stp>YahooFinanceQuotes</stp>
        <stp>BNP.PA</stp>
        <stp>PreviousClose</stp>
        <tr r="N24" s="1"/>
      </tp>
      <tp>
        <v>0</v>
        <stp/>
        <stp>YahooFinanceQuotes</stp>
        <stp>FP.PA</stp>
        <stp>rtd_LastError</stp>
        <tr r="BB25" s="1"/>
      </tp>
      <tp>
        <v>14.06</v>
        <stp/>
        <stp>YahooFinanceQuotes</stp>
        <stp>BHP.AX</stp>
        <stp>YearLow</stp>
        <tr r="Q18" s="1"/>
      </tp>
      <tp>
        <v>42578</v>
        <stp/>
        <stp>YahooFinanceQuotes</stp>
        <stp>RIO.L</stp>
        <stp>rtd_LastUpdateDate</stp>
        <tr r="BE17" s="1"/>
      </tp>
      <tp>
        <v>7.89</v>
        <stp/>
        <stp>YahooFinanceQuotes</stp>
        <stp>ABX.TO</stp>
        <stp>YearLow</stp>
        <tr r="Q11" s="1"/>
      </tp>
      <tp t="e">
        <v>#N/A</v>
        <stp/>
        <stp>YahooFinanceQuotes</stp>
        <stp>BARC.L</stp>
        <stp>DividendYield</stp>
        <tr r="AM15" s="1"/>
      </tp>
      <tp>
        <v>789.87</v>
        <stp/>
        <stp>YahooFinanceQuotes</stp>
        <stp>GOOG</stp>
        <stp>YearHigh</stp>
        <tr r="P6" s="1"/>
      </tp>
      <tp>
        <v>6.79</v>
        <stp/>
        <stp>YahooFinanceQuotes</stp>
        <stp>ACA.PA</stp>
        <stp>YearLow</stp>
        <tr r="Q23" s="1"/>
      </tp>
      <tp>
        <v>41.32</v>
        <stp/>
        <stp>YahooFinanceQuotes</stp>
        <stp>EMA.TO</stp>
        <stp>YearLow</stp>
        <tr r="Q12" s="1"/>
      </tp>
      <tp>
        <v>35.270000000000003</v>
        <stp/>
        <stp>YahooFinanceQuotes</stp>
        <stp>BNP.PA</stp>
        <stp>YearLow</stp>
        <tr r="Q24" s="1"/>
      </tp>
      <tp>
        <v>36.53</v>
        <stp/>
        <stp>YahooFinanceQuotes</stp>
        <stp>RIO.AX</stp>
        <stp>YearLow</stp>
        <tr r="Q19" s="1"/>
      </tp>
      <tp>
        <v>3.8E-3</v>
        <stp/>
        <stp>YahooFinanceQuotes</stp>
        <stp>ABX.TO</stp>
        <stp>DividendYield</stp>
        <tr r="AM11" s="1"/>
      </tp>
      <tp>
        <v>39.42</v>
        <stp/>
        <stp>YahooFinanceQuotes</stp>
        <stp>YHOO</stp>
        <stp>YearHigh</stp>
        <tr r="P10" s="1"/>
      </tp>
      <tp t="e">
        <v>#N/A</v>
        <stp/>
        <stp>YahooFinanceQuotes</stp>
        <stp>BHP.AX</stp>
        <stp>OneYearTargetPrice</stp>
        <tr r="AD18" s="1"/>
      </tp>
      <tp t="e">
        <v>#N/A</v>
        <stp/>
        <stp>YahooFinanceQuotes</stp>
        <stp>BNP.PA</stp>
        <stp>OneYearTargetPrice</stp>
        <tr r="AD24" s="1"/>
      </tp>
      <tp>
        <v>49.916499999999999</v>
        <stp/>
        <stp>YahooFinanceQuotes</stp>
        <stp>FB</stp>
        <stp>ChangeFromYearLow</stp>
        <tr r="T5" s="1"/>
      </tp>
      <tp t="e">
        <v>#N/A</v>
        <stp/>
        <stp>YahooFinanceQuotes</stp>
        <stp>^FTSE</stp>
        <stp>DividendShare</stp>
        <tr r="AN13" s="1"/>
      </tp>
      <tp t="e">
        <v>#N/A</v>
        <stp/>
        <stp>YahooFinanceQuotes</stp>
        <stp>LNKD</stp>
        <stp>DividendYield</stp>
        <tr r="AM7" s="1"/>
      </tp>
      <tp t="s">
        <v>FSI</v>
        <stp/>
        <stp>YahooFinanceQuotes</stp>
        <stp>^FTSE</stp>
        <stp>StockExchange</stp>
        <tr r="BA13" s="1"/>
      </tp>
      <tp>
        <v>-6.5640000000000001</v>
        <stp/>
        <stp>YahooFinanceQuotes</stp>
        <stp>ACA.PA</stp>
        <stp>ChangeFromYearHigh</stp>
        <tr r="S23" s="1"/>
      </tp>
      <tp>
        <v>-1.38</v>
        <stp/>
        <stp>YahooFinanceQuotes</stp>
        <stp>EMA.TO</stp>
        <stp>ChangeFromYearHigh</stp>
        <tr r="S12" s="1"/>
      </tp>
      <tp>
        <v>0</v>
        <stp/>
        <stp>YahooFinanceQuotes</stp>
        <stp>RIO.AX</stp>
        <stp>ShortRatio</stp>
        <tr r="O19" s="1"/>
      </tp>
      <tp t="s">
        <v>BHP BLT FPO</v>
        <stp/>
        <stp>YahooFinanceQuotes</stp>
        <stp>BHP.AX</stp>
        <stp>Name</stp>
        <tr r="AZ18" s="1"/>
      </tp>
      <tp>
        <v>42.9</v>
        <stp/>
        <stp>YahooFinanceQuotes</stp>
        <stp>BNP.PA</stp>
        <stp>Open</stp>
        <tr r="I24" s="1"/>
      </tp>
      <tp>
        <v>19.86</v>
        <stp/>
        <stp>YahooFinanceQuotes</stp>
        <stp>BHP.AX</stp>
        <stp>Last</stp>
        <tr r="F18" s="1"/>
      </tp>
      <tp>
        <v>42578</v>
        <stp/>
        <stp>YahooFinanceQuotes</stp>
        <stp>ACA.PA</stp>
        <stp>LastTradeDate</stp>
        <tr r="C23" s="1"/>
      </tp>
      <tp>
        <v>42577</v>
        <stp/>
        <stp>YahooFinanceQuotes</stp>
        <stp>EMA.TO</stp>
        <stp>LastTradeDate</stp>
        <tr r="C12" s="1"/>
      </tp>
      <tp>
        <v>10247.76</v>
        <stp/>
        <stp>YahooFinanceQuotes</stp>
        <stp>^GDAXI</stp>
        <stp>PreviousClose</stp>
        <tr r="N20" s="1"/>
      </tp>
      <tp>
        <v>2.0699999999999998</v>
        <stp/>
        <stp>YahooFinanceQuotes</stp>
        <stp>ORCL</stp>
        <stp>EarningsShare</stp>
        <tr r="AJ9" s="1"/>
      </tp>
      <tp>
        <v>8.98</v>
        <stp/>
        <stp>YahooFinanceQuotes</stp>
        <stp>AAPL</stp>
        <stp>EarningsShare</stp>
        <tr r="AJ4" s="1"/>
      </tp>
      <tp>
        <v>738.42</v>
        <stp/>
        <stp>YahooFinanceQuotes</stp>
        <stp>GOOG</stp>
        <stp>PreviousClose</stp>
        <tr r="N6" s="1"/>
      </tp>
      <tp t="e">
        <v>#N/A</v>
        <stp/>
        <stp>YahooFinanceQuotes</stp>
        <stp>RIO.L</stp>
        <stp>DividendYield</stp>
        <tr r="AM17" s="1"/>
      </tp>
      <tp>
        <v>49.43</v>
        <stp/>
        <stp>YahooFinanceQuotes</stp>
        <stp>RIO.AX</stp>
        <stp>Open</stp>
        <tr r="I19" s="1"/>
      </tp>
      <tp>
        <v>43.33</v>
        <stp/>
        <stp>YahooFinanceQuotes</stp>
        <stp>FP.PA</stp>
        <stp>High</stp>
        <tr r="J25" s="1"/>
      </tp>
      <tp>
        <v>26.3889</v>
        <stp/>
        <stp>YahooFinanceQuotes</stp>
        <stp>FB</stp>
        <stp>PriceEPSEstimateNextYear</stp>
        <tr r="AW5" s="1"/>
      </tp>
      <tp>
        <v>149</v>
        <stp/>
        <stp>YahooFinanceQuotes</stp>
        <stp>BARC.L</stp>
        <stp>PreviousClose</stp>
        <tr r="N15" s="1"/>
      </tp>
      <tp>
        <v>26.21</v>
        <stp/>
        <stp>YahooFinanceQuotes</stp>
        <stp>ABX.TO</stp>
        <stp>PreviousClose</stp>
        <tr r="N11" s="1"/>
      </tp>
      <tp>
        <v>5499.5</v>
        <stp/>
        <stp>YahooFinanceQuotes</stp>
        <stp>^FTSE</stp>
        <stp>YearLow</stp>
        <tr r="Q13" s="1"/>
      </tp>
      <tp t="e">
        <v>#N/A</v>
        <stp/>
        <stp>YahooFinanceQuotes</stp>
        <stp>BNP.PA</stp>
        <stp>DividendYield</stp>
        <tr r="AM24" s="1"/>
      </tp>
      <tp>
        <v>289.89999999999998</v>
        <stp/>
        <stp>YahooFinanceQuotes</stp>
        <stp>BARC.L</stp>
        <stp>YearHigh</stp>
        <tr r="P15" s="1"/>
      </tp>
      <tp>
        <v>0.67777777777777781</v>
        <stp/>
        <stp>YahooFinanceQuotes</stp>
        <stp>^FTSE</stp>
        <stp>LastTradeTime</stp>
        <tr r="D13" s="1"/>
      </tp>
      <tp>
        <v>-5.1849999999999996</v>
        <stp/>
        <stp>YahooFinanceQuotes</stp>
        <stp>YHOO</stp>
        <stp>EarningsShare</stp>
        <tr r="AJ10" s="1"/>
      </tp>
      <tp>
        <v>192.55</v>
        <stp/>
        <stp>YahooFinanceQuotes</stp>
        <stp>LNKD</stp>
        <stp>PreviousClose</stp>
        <tr r="N7" s="1"/>
      </tp>
      <tp>
        <v>42578</v>
        <stp/>
        <stp>YahooFinanceQuotes</stp>
        <stp>YHOO</stp>
        <stp>rtd_LastUpdateDate</stp>
        <tr r="BE10" s="1"/>
      </tp>
      <tp t="e">
        <v>#N/A</v>
        <stp/>
        <stp>YahooFinanceQuotes</stp>
        <stp>^GDAXI</stp>
        <stp>PriceSales</stp>
        <tr r="AU20" s="1"/>
      </tp>
      <tp t="e">
        <v>#N/A</v>
        <stp/>
        <stp>YahooFinanceQuotes</stp>
        <stp>BARC.L</stp>
        <stp>OneYearTargetPrice</stp>
        <tr r="AD15" s="1"/>
      </tp>
      <tp>
        <v>571.6</v>
        <stp/>
        <stp>YahooFinanceQuotes</stp>
        <stp>BLT.L</stp>
        <stp>YearLow</stp>
        <tr r="Q16" s="1"/>
      </tp>
      <tp>
        <v>6780.05</v>
        <stp/>
        <stp>YahooFinanceQuotes</stp>
        <stp>^FTSE</stp>
        <stp>High</stp>
        <tr r="J13" s="1"/>
      </tp>
      <tp>
        <v>42578</v>
        <stp/>
        <stp>YahooFinanceQuotes</stp>
        <stp>GLEN.L</stp>
        <stp>LastTradeDate</stp>
        <tr r="C14" s="1"/>
      </tp>
      <tp>
        <v>0.71699999999999997</v>
        <stp/>
        <stp>YahooFinanceQuotes</stp>
        <stp>CBK.DE</stp>
        <stp>EarningsShare</stp>
        <tr r="AJ21" s="1"/>
      </tp>
      <tp t="e">
        <v>#N/A</v>
        <stp/>
        <stp>YahooFinanceQuotes</stp>
        <stp>^GDAXI</stp>
        <stp>DividendYield</stp>
        <tr r="AM20" s="1"/>
      </tp>
      <tp t="e">
        <v>#N/A</v>
        <stp/>
        <stp>YahooFinanceQuotes</stp>
        <stp>GOOG</stp>
        <stp>DividendYield</stp>
        <tr r="AM6" s="1"/>
      </tp>
      <tp>
        <v>2423</v>
        <stp/>
        <stp>YahooFinanceQuotes</stp>
        <stp>RIO.L</stp>
        <stp>PreviousClose</stp>
        <tr r="N17" s="1"/>
      </tp>
      <tp>
        <v>15.59</v>
        <stp/>
        <stp>YahooFinanceQuotes</stp>
        <stp>GLEN.L</stp>
        <stp>PriceSales</stp>
        <tr r="AU14" s="1"/>
      </tp>
      <tp>
        <v>7.8520000000000003</v>
        <stp/>
        <stp>YahooFinanceQuotes</stp>
        <stp>ACA.PA</stp>
        <stp>Open</stp>
        <tr r="I23" s="1"/>
      </tp>
      <tp>
        <v>49.25</v>
        <stp/>
        <stp>YahooFinanceQuotes</stp>
        <stp>EMA.TO</stp>
        <stp>Open</stp>
        <tr r="I12" s="1"/>
      </tp>
      <tp>
        <v>42621</v>
        <stp/>
        <stp>YahooFinanceQuotes</stp>
        <stp>MSFT</stp>
        <stp>DividendPayDate2</stp>
        <tr r="AR8" s="1"/>
      </tp>
      <tp t="e">
        <v>#N/A</v>
        <stp/>
        <stp>YahooFinanceQuotes</stp>
        <stp>RIO.AX</stp>
        <stp>DividendYield</stp>
        <tr r="AM19" s="1"/>
      </tp>
      <tp>
        <v>0</v>
        <stp/>
        <stp>YahooFinanceQuotes</stp>
        <stp>^FTSE</stp>
        <stp>rtd_LastError</stp>
        <tr r="BB13" s="1"/>
      </tp>
      <tp>
        <v>7.0759999999999996</v>
        <stp/>
        <stp>YahooFinanceQuotes</stp>
        <stp>EOAN.DE</stp>
        <stp>YearLow</stp>
        <tr r="Q22" s="1"/>
      </tp>
      <tp t="s">
        <v>PAR</v>
        <stp/>
        <stp>YahooFinanceQuotes</stp>
        <stp>FP.PA</stp>
        <stp>StockExchange</stp>
        <tr r="BA25" s="1"/>
      </tp>
      <tp>
        <v>42578</v>
        <stp/>
        <stp>YahooFinanceQuotes</stp>
        <stp>GOOG</stp>
        <stp>rtd_LastUpdateDate</stp>
        <tr r="BE6" s="1"/>
      </tp>
      <tp>
        <v>0.49116788194444444</v>
        <stp/>
        <stp>YahooFinanceQuotes</stp>
        <stp>ORCL</stp>
        <stp>rtd_LastUpdateTime</stp>
        <tr r="BF9" s="1"/>
      </tp>
      <tp t="e">
        <v>#N/A</v>
        <stp/>
        <stp>YahooFinanceQuotes</stp>
        <stp>FP.PA</stp>
        <stp>DividendShare</stp>
        <tr r="AN25" s="1"/>
      </tp>
      <tp>
        <v>-3.3000000000000002E-2</v>
        <stp/>
        <stp>YahooFinanceQuotes</stp>
        <stp>EOAN.DE</stp>
        <stp>Change</stp>
        <tr r="G22" s="1"/>
      </tp>
      <tp t="e">
        <v>#N/A</v>
        <stp/>
        <stp>YahooFinanceQuotes</stp>
        <stp>YHOO</stp>
        <stp>PERatio</stp>
        <tr r="AE10" s="1"/>
      </tp>
      <tp>
        <v>5.0999999999999996</v>
        <stp/>
        <stp>YahooFinanceQuotes</stp>
        <stp>RIO.AX</stp>
        <stp>ChangeFromTwoHundredDayMovingAverage</stp>
        <tr r="Z19" s="1"/>
      </tp>
      <tp>
        <v>4.7798E-2</v>
        <stp/>
        <stp>YahooFinanceQuotes</stp>
        <stp>FB</stp>
        <stp>PercentChangeFromFiftyDayMovingAverage</stp>
        <tr r="AA5" s="1"/>
      </tp>
      <tp t="e">
        <v>#N/A</v>
        <stp/>
        <stp>YahooFinanceQuotes</stp>
        <stp>BHP.AX</stp>
        <stp>DividendYield</stp>
        <tr r="AM18" s="1"/>
      </tp>
      <tp>
        <v>0.69328500000000004</v>
        <stp/>
        <stp>YahooFinanceQuotes</stp>
        <stp>FB</stp>
        <stp>PercentChangeFromYearLow</stp>
        <tr r="V5" s="1"/>
      </tp>
      <tp>
        <v>0</v>
        <stp/>
        <stp>YahooFinanceQuotes</stp>
        <stp>BARC.L</stp>
        <stp>ShortRatio</stp>
        <tr r="O15" s="1"/>
      </tp>
      <tp t="s">
        <v>105.69B</v>
        <stp/>
        <stp>YahooFinanceQuotes</stp>
        <stp>BHP.AX</stp>
        <stp>MarketCapitalization</stp>
        <tr r="AK18" s="1"/>
      </tp>
      <tp t="e">
        <v>#N/A</v>
        <stp/>
        <stp>YahooFinanceQuotes</stp>
        <stp>RIO.L</stp>
        <stp>DividendPayDate</stp>
        <tr r="AQ17" s="1"/>
      </tp>
      <tp>
        <v>-0.28999999999999998</v>
        <stp/>
        <stp>YahooFinanceQuotes</stp>
        <stp>BNP.PA</stp>
        <stp>ChangeFromTwoHundredDayMovingAverage</stp>
        <tr r="Z24" s="1"/>
      </tp>
      <tp>
        <v>1.8799999999999997E-2</v>
        <stp/>
        <stp>YahooFinanceQuotes</stp>
        <stp>RIO.L</stp>
        <stp>ChangeInPercent</stp>
        <tr r="H17" s="1"/>
      </tp>
      <tp t="e">
        <v>#N/A</v>
        <stp/>
        <stp>YahooFinanceQuotes</stp>
        <stp>^FTSE</stp>
        <stp>AverageDailyVolume</stp>
        <tr r="AC13" s="1"/>
      </tp>
      <tp>
        <v>48.68</v>
        <stp/>
        <stp>YahooFinanceQuotes</stp>
        <stp>RIO.AX</stp>
        <stp>PreviousClose</stp>
        <tr r="N19" s="1"/>
      </tp>
      <tp>
        <v>3.5</v>
        <stp/>
        <stp>YahooFinanceQuotes</stp>
        <stp>ABX.TO</stp>
        <stp>PriceSales</stp>
        <tr r="AU11" s="1"/>
      </tp>
      <tp>
        <v>42577</v>
        <stp/>
        <stp>YahooFinanceQuotes</stp>
        <stp>MSFT</stp>
        <stp>LastTradeDate</stp>
        <tr r="C8" s="1"/>
      </tp>
      <tp>
        <v>0.67638888888888893</v>
        <stp/>
        <stp>YahooFinanceQuotes</stp>
        <stp>FP.PA</stp>
        <stp>LastTradeTime</stp>
        <tr r="D25" s="1"/>
      </tp>
      <tp>
        <v>0.49111787037037036</v>
        <stp/>
        <stp>YahooFinanceQuotes</stp>
        <stp>MSFT</stp>
        <stp>rtd_LastUpdateTime</stp>
        <tr r="BF8" s="1"/>
      </tp>
      <tp t="s">
        <v/>
        <stp/>
        <stp>YahooFinanceQuotes</stp>
        <stp>RIO.L</stp>
        <stp>rtd_LastMessage</stp>
        <tr r="BC17" s="1"/>
      </tp>
      <tp>
        <v>27.08</v>
        <stp/>
        <stp>YahooFinanceQuotes</stp>
        <stp>ABX.TO</stp>
        <stp>High</stp>
        <tr r="J11" s="1"/>
      </tp>
      <tp>
        <v>-1.0589999999999999</v>
        <stp/>
        <stp>YahooFinanceQuotes</stp>
        <stp>ACA.PA</stp>
        <stp>ChangeFromTwoHundredDayMovingAverage</stp>
        <tr r="Z23" s="1"/>
      </tp>
      <tp>
        <v>2.25</v>
        <stp/>
        <stp>YahooFinanceQuotes</stp>
        <stp>EMA.TO</stp>
        <stp>ChangeFromTwoHundredDayMovingAverage</stp>
        <tr r="Z12" s="1"/>
      </tp>
      <tp>
        <v>19.260000000000002</v>
        <stp/>
        <stp>YahooFinanceQuotes</stp>
        <stp>BHP.AX</stp>
        <stp>PreviousClose</stp>
        <tr r="N18" s="1"/>
      </tp>
      <tp>
        <v>123.82</v>
        <stp/>
        <stp>YahooFinanceQuotes</stp>
        <stp>AAPL</stp>
        <stp>YearHigh</stp>
        <tr r="P4" s="1"/>
      </tp>
      <tp>
        <v>0.49127640046296295</v>
        <stp/>
        <stp>YahooFinanceQuotes</stp>
        <stp>LNKD</stp>
        <stp>rtd_LastUpdateTime</stp>
        <tr r="BF7" s="1"/>
      </tp>
      <tp t="e">
        <v>#N/A</v>
        <stp/>
        <stp>YahooFinanceQuotes</stp>
        <stp>RIO.AX</stp>
        <stp>OneYearTargetPrice</stp>
        <tr r="AD19" s="1"/>
      </tp>
      <tp>
        <v>0</v>
        <stp/>
        <stp>YahooFinanceQuotes</stp>
        <stp>BNP.PA</stp>
        <stp>ShortRatio</stp>
        <tr r="O24" s="1"/>
      </tp>
      <tp>
        <v>0</v>
        <stp/>
        <stp>YahooFinanceQuotes</stp>
        <stp>BHP.AX</stp>
        <stp>ShortRatio</stp>
        <tr r="O18" s="1"/>
      </tp>
      <tp>
        <v>42578</v>
        <stp/>
        <stp>YahooFinanceQuotes</stp>
        <stp>BLT.L</stp>
        <stp>LastTradeDate</stp>
        <tr r="C16" s="1"/>
      </tp>
      <tp>
        <v>7.2939999999999996</v>
        <stp/>
        <stp>YahooFinanceQuotes</stp>
        <stp>CBK.DE</stp>
        <stp>TwoHundredDayMovingAverage</stp>
        <tr r="X21" s="1"/>
      </tp>
      <tp t="s">
        <v>ASX</v>
        <stp/>
        <stp>YahooFinanceQuotes</stp>
        <stp>RIO.AX</stp>
        <stp>StockExchange</stp>
        <tr r="BA19" s="1"/>
      </tp>
      <tp>
        <v>0</v>
        <stp/>
        <stp>YahooFinanceQuotes</stp>
        <stp>LNKD</stp>
        <stp>rtd_LastError</stp>
        <tr r="BB7" s="1"/>
      </tp>
      <tp t="e">
        <v>#N/A</v>
        <stp/>
        <stp>YahooFinanceQuotes</stp>
        <stp>EOAN.DE</stp>
        <stp>DividendPayDate</stp>
        <tr r="AQ22" s="1"/>
      </tp>
      <tp>
        <v>-3.4399999999999999E-3</v>
        <stp/>
        <stp>YahooFinanceQuotes</stp>
        <stp>EOAN.DE</stp>
        <stp>ChangeInPercent</stp>
        <tr r="H22" s="1"/>
      </tp>
      <tp t="e">
        <v>#N/A</v>
        <stp/>
        <stp>YahooFinanceQuotes</stp>
        <stp>RIO.AX</stp>
        <stp>DividendShare</stp>
        <tr r="AN19" s="1"/>
      </tp>
      <tp t="e">
        <v>#N/A</v>
        <stp/>
        <stp>YahooFinanceQuotes</stp>
        <stp>FP.PA</stp>
        <stp>DividendYield</stp>
        <tr r="AM25" s="1"/>
      </tp>
      <tp>
        <v>-1.51</v>
        <stp/>
        <stp>YahooFinanceQuotes</stp>
        <stp>BLT.L</stp>
        <stp>EarningsShare</stp>
        <tr r="AJ16" s="1"/>
      </tp>
      <tp>
        <v>0</v>
        <stp/>
        <stp>YahooFinanceQuotes</stp>
        <stp>BARC.L</stp>
        <stp>rtd_LastError</stp>
        <tr r="BB15" s="1"/>
      </tp>
      <tp>
        <v>0</v>
        <stp/>
        <stp>YahooFinanceQuotes</stp>
        <stp>ABX.TO</stp>
        <stp>rtd_LastError</stp>
        <tr r="BB11" s="1"/>
      </tp>
      <tp t="s">
        <v/>
        <stp/>
        <stp>YahooFinanceQuotes</stp>
        <stp>^GDAXI</stp>
        <stp>MarketCapitalization</stp>
        <tr r="AK20" s="1"/>
      </tp>
      <tp>
        <v>49.99</v>
        <stp/>
        <stp>YahooFinanceQuotes</stp>
        <stp>RIO.AX</stp>
        <stp>High</stp>
        <tr r="J19" s="1"/>
      </tp>
      <tp>
        <v>42.88</v>
        <stp/>
        <stp>YahooFinanceQuotes</stp>
        <stp>FP.PA</stp>
        <stp>Open</stp>
        <tr r="I25" s="1"/>
      </tp>
      <tp>
        <v>42495</v>
        <stp/>
        <stp>YahooFinanceQuotes</stp>
        <stp>AAPL</stp>
        <stp>ExDividendDate2</stp>
        <tr r="AP4" s="1"/>
      </tp>
      <tp t="e">
        <v>#N/A</v>
        <stp/>
        <stp>YahooFinanceQuotes</stp>
        <stp>BHP.AX</stp>
        <stp>DividendShare</stp>
        <tr r="AN18" s="1"/>
      </tp>
      <tp t="s">
        <v>ASX</v>
        <stp/>
        <stp>YahooFinanceQuotes</stp>
        <stp>BHP.AX</stp>
        <stp>StockExchange</stp>
        <tr r="BA18" s="1"/>
      </tp>
      <tp>
        <v>0</v>
        <stp/>
        <stp>YahooFinanceQuotes</stp>
        <stp>RIO.L</stp>
        <stp>rtd_LastError</stp>
        <tr r="BB17" s="1"/>
      </tp>
      <tp>
        <v>42578</v>
        <stp/>
        <stp>YahooFinanceQuotes</stp>
        <stp>ORCL</stp>
        <stp>DividendPayDate2</stp>
        <tr r="AR9" s="1"/>
      </tp>
      <tp>
        <v>2.1</v>
        <stp/>
        <stp>YahooFinanceQuotes</stp>
        <stp>MSFT</stp>
        <stp>EarningsShare</stp>
        <tr r="AJ8" s="1"/>
      </tp>
      <tp>
        <v>-3.48</v>
        <stp/>
        <stp>YahooFinanceQuotes</stp>
        <stp>ABX.TO</stp>
        <stp>ChangeFromYearHigh</stp>
        <tr r="S11" s="1"/>
      </tp>
      <tp t="s">
        <v>7.06B</v>
        <stp/>
        <stp>YahooFinanceQuotes</stp>
        <stp>CBK.DE</stp>
        <stp>MarketCapitalization</stp>
        <tr r="AK21" s="1"/>
      </tp>
      <tp>
        <v>42578</v>
        <stp/>
        <stp>YahooFinanceQuotes</stp>
        <stp>FP.PA</stp>
        <stp>rtd_LastUpdateDate</stp>
        <tr r="BE25" s="1"/>
      </tp>
      <tp>
        <v>1557</v>
        <stp/>
        <stp>YahooFinanceQuotes</stp>
        <stp>RIO.L</stp>
        <stp>YearLow</stp>
        <tr r="Q17" s="1"/>
      </tp>
      <tp>
        <v>43.85</v>
        <stp/>
        <stp>YahooFinanceQuotes</stp>
        <stp>BNP.PA</stp>
        <stp>High</stp>
        <tr r="J24" s="1"/>
      </tp>
      <tp>
        <v>1225</v>
        <stp/>
        <stp>YahooFinanceQuotes</stp>
        <stp>BLT.L</stp>
        <stp>YearHigh</stp>
        <tr r="P16" s="1"/>
      </tp>
      <tp>
        <v>0.67361111111111116</v>
        <stp/>
        <stp>YahooFinanceQuotes</stp>
        <stp>RIO.AX</stp>
        <stp>LastTradeTime</stp>
        <tr r="D19" s="1"/>
      </tp>
      <tp>
        <v>2640.5</v>
        <stp/>
        <stp>YahooFinanceQuotes</stp>
        <stp>RIO.L</stp>
        <stp>YearHigh</stp>
        <tr r="P17" s="1"/>
      </tp>
      <tp>
        <v>42578</v>
        <stp/>
        <stp>YahooFinanceQuotes</stp>
        <stp>AAPL</stp>
        <stp>rtd_LastUpdateDate</stp>
        <tr r="BE4" s="1"/>
      </tp>
      <tp>
        <v>0</v>
        <stp/>
        <stp>YahooFinanceQuotes</stp>
        <stp>BNP.PA</stp>
        <stp>rtd_LastError</stp>
        <tr r="BB24" s="1"/>
      </tp>
      <tp>
        <v>42.44</v>
        <stp/>
        <stp>YahooFinanceQuotes</stp>
        <stp>FP.PA</stp>
        <stp>PreviousClose</stp>
        <tr r="N25" s="1"/>
      </tp>
      <tp t="s">
        <v>E.ON N</v>
        <stp/>
        <stp>YahooFinanceQuotes</stp>
        <stp>EOAN.DE</stp>
        <stp>Name</stp>
        <tr r="AZ22" s="1"/>
      </tp>
      <tp t="e">
        <v>#N/A</v>
        <stp/>
        <stp>YahooFinanceQuotes</stp>
        <stp>LNKD</stp>
        <stp>PERatio</stp>
        <tr r="AE7" s="1"/>
      </tp>
      <tp>
        <v>9.5619999999999994</v>
        <stp/>
        <stp>YahooFinanceQuotes</stp>
        <stp>EOAN.DE</stp>
        <stp>Last</stp>
        <tr r="F22" s="1"/>
      </tp>
      <tp>
        <v>6.23</v>
        <stp/>
        <stp>YahooFinanceQuotes</stp>
        <stp>ABX.TO</stp>
        <stp>ChangeFromTwoHundredDayMovingAverage</stp>
        <tr r="Z11" s="1"/>
      </tp>
      <tp>
        <v>7.9279999999999999</v>
        <stp/>
        <stp>YahooFinanceQuotes</stp>
        <stp>ACA.PA</stp>
        <stp>High</stp>
        <tr r="J23" s="1"/>
      </tp>
      <tp>
        <v>49.27</v>
        <stp/>
        <stp>YahooFinanceQuotes</stp>
        <stp>EMA.TO</stp>
        <stp>High</stp>
        <tr r="J12" s="1"/>
      </tp>
      <tp t="s">
        <v/>
        <stp/>
        <stp>YahooFinanceQuotes</stp>
        <stp>EOAN.DE</stp>
        <stp>rtd_LastMessage</stp>
        <tr r="BC22" s="1"/>
      </tp>
      <tp>
        <v>0</v>
        <stp/>
        <stp>YahooFinanceQuotes</stp>
        <stp>GOOG</stp>
        <stp>rtd_LastError</stp>
        <tr r="BB6" s="1"/>
      </tp>
      <tp>
        <v>0.67361111111111116</v>
        <stp/>
        <stp>YahooFinanceQuotes</stp>
        <stp>BHP.AX</stp>
        <stp>LastTradeTime</stp>
        <tr r="D18" s="1"/>
      </tp>
      <tp>
        <v>0</v>
        <stp/>
        <stp>YahooFinanceQuotes</stp>
        <stp>^GDAXI</stp>
        <stp>rtd_LastError</stp>
        <tr r="BB20" s="1"/>
      </tp>
      <tp t="e">
        <v>#N/A</v>
        <stp/>
        <stp>YahooFinanceQuotes</stp>
        <stp>CBK.DE</stp>
        <stp>OneYearTargetPrice</stp>
        <tr r="AD21" s="1"/>
      </tp>
      <tp>
        <v>44.5</v>
        <stp/>
        <stp>YahooFinanceQuotes</stp>
        <stp>RIO.AX</stp>
        <stp>TwoHundredDayMovingAverage</stp>
        <tr r="X19" s="1"/>
      </tp>
      <tp>
        <v>30.048999999999999</v>
        <stp/>
        <stp>YahooFinanceQuotes</stp>
        <stp>GOOG</stp>
        <stp>PERatio</stp>
        <tr r="AE6" s="1"/>
      </tp>
      <tp>
        <v>74.566699999999997</v>
        <stp/>
        <stp>YahooFinanceQuotes</stp>
        <stp>FB</stp>
        <stp>PERatio</stp>
        <tr r="AE5" s="1"/>
      </tp>
      <tp>
        <v>6724.03</v>
        <stp/>
        <stp>YahooFinanceQuotes</stp>
        <stp>^FTSE</stp>
        <stp>Open</stp>
        <tr r="I13" s="1"/>
      </tp>
      <tp>
        <v>10288300</v>
        <stp/>
        <stp>YahooFinanceQuotes</stp>
        <stp>BLT.L</stp>
        <stp>AverageDailyVolume</stp>
        <tr r="AC16" s="1"/>
      </tp>
      <tp>
        <v>0</v>
        <stp/>
        <stp>YahooFinanceQuotes</stp>
        <stp>CBK.DE</stp>
        <stp>EBITDA$</stp>
        <tr r="AY21" s="1"/>
      </tp>
      <tp>
        <v>13530000000</v>
        <stp/>
        <stp>YahooFinanceQuotes</stp>
        <stp>BHP.AX</stp>
        <stp>EBITDA$</stp>
        <tr r="AY18" s="1"/>
      </tp>
      <tp>
        <v>3610000000</v>
        <stp/>
        <stp>YahooFinanceQuotes</stp>
        <stp>ABX.TO</stp>
        <stp>EBITDA$</stp>
        <tr r="AY11" s="1"/>
      </tp>
      <tp>
        <v>0</v>
        <stp/>
        <stp>YahooFinanceQuotes</stp>
        <stp>ACA.PA</stp>
        <stp>EBITDA$</stp>
        <tr r="AY23" s="1"/>
      </tp>
      <tp>
        <v>961100000</v>
        <stp/>
        <stp>YahooFinanceQuotes</stp>
        <stp>EMA.TO</stp>
        <stp>EBITDA$</stp>
        <tr r="AY12" s="1"/>
      </tp>
      <tp>
        <v>-1.51</v>
        <stp/>
        <stp>YahooFinanceQuotes</stp>
        <stp>BHP.AX</stp>
        <stp>EarningsShare</stp>
        <tr r="AJ18" s="1"/>
      </tp>
      <tp>
        <v>10420000000</v>
        <stp/>
        <stp>YahooFinanceQuotes</stp>
        <stp>RIO.AX</stp>
        <stp>EBITDA$</stp>
        <tr r="AY19" s="1"/>
      </tp>
      <tp>
        <v>0</v>
        <stp/>
        <stp>YahooFinanceQuotes</stp>
        <stp>BNP.PA</stp>
        <stp>EBITDA$</stp>
        <tr r="AY24" s="1"/>
      </tp>
      <tp>
        <v>0.49114813657407408</v>
        <stp/>
        <stp>YahooFinanceQuotes</stp>
        <stp>GOOG</stp>
        <stp>rtd_LastUpdateTime</stp>
        <tr r="BF6" s="1"/>
      </tp>
      <tp>
        <v>42578</v>
        <stp/>
        <stp>YahooFinanceQuotes</stp>
        <stp>ORCL</stp>
        <stp>rtd_LastUpdateDate</stp>
        <tr r="BE9" s="1"/>
      </tp>
      <tp t="s">
        <v>NMS</v>
        <stp/>
        <stp>YahooFinanceQuotes</stp>
        <stp>MSFT</stp>
        <stp>StockExchange</stp>
        <tr r="BA8" s="1"/>
      </tp>
      <tp>
        <v>1.44</v>
        <stp/>
        <stp>YahooFinanceQuotes</stp>
        <stp>MSFT</stp>
        <stp>DividendShare</stp>
        <tr r="AN8" s="1"/>
      </tp>
      <tp>
        <v>137.57</v>
        <stp/>
        <stp>YahooFinanceQuotes</stp>
        <stp>BARC.L</stp>
        <stp>PriceSales</stp>
        <tr r="AU15" s="1"/>
      </tp>
      <tp t="e">
        <v>#N/A</v>
        <stp/>
        <stp>YahooFinanceQuotes</stp>
        <stp>^GDAXI</stp>
        <stp>OneYearTargetPrice</stp>
        <tr r="AD20" s="1"/>
      </tp>
      <tp t="s">
        <v>101.00B</v>
        <stp/>
        <stp>YahooFinanceQuotes</stp>
        <stp>FP.PA</stp>
        <stp>MarketCapitalization</stp>
        <tr r="AK25" s="1"/>
      </tp>
      <tp>
        <v>10314.43</v>
        <stp/>
        <stp>YahooFinanceQuotes</stp>
        <stp>^GDAXI</stp>
        <stp>Open</stp>
        <tr r="I20" s="1"/>
      </tp>
      <tp>
        <v>-0.47</v>
        <stp/>
        <stp>YahooFinanceQuotes</stp>
        <stp>RIO.AX</stp>
        <stp>EarningsShare</stp>
        <tr r="AJ19" s="1"/>
      </tp>
      <tp t="e">
        <v>#N/A</v>
        <stp/>
        <stp>YahooFinanceQuotes</stp>
        <stp>GOOG</stp>
        <stp>DividendPayDate2</stp>
        <tr r="AR6" s="1"/>
      </tp>
      <tp t="e">
        <v>#N/A</v>
        <stp/>
        <stp>YahooFinanceQuotes</stp>
        <stp>YHOO</stp>
        <stp>DividendPayDate2</stp>
        <tr r="AR10" s="1"/>
      </tp>
      <tp t="e">
        <v>#N/A</v>
        <stp/>
        <stp>YahooFinanceQuotes</stp>
        <stp>BLT.L</stp>
        <stp>DividendShare</stp>
        <tr r="AN16" s="1"/>
      </tp>
      <tp>
        <v>0</v>
        <stp/>
        <stp>YahooFinanceQuotes</stp>
        <stp>GLEN.L</stp>
        <stp>rtd_LastError</stp>
        <tr r="BB14" s="1"/>
      </tp>
      <tp t="s">
        <v>LSE</v>
        <stp/>
        <stp>YahooFinanceQuotes</stp>
        <stp>BLT.L</stp>
        <stp>StockExchange</stp>
        <tr r="BA16" s="1"/>
      </tp>
      <tp>
        <v>8.9700000000000006</v>
        <stp/>
        <stp>YahooFinanceQuotes</stp>
        <stp>ACA.PA</stp>
        <stp>TwoHundredDayMovingAverage</stp>
        <tr r="X23" s="1"/>
      </tp>
      <tp>
        <v>46.56</v>
        <stp/>
        <stp>YahooFinanceQuotes</stp>
        <stp>EMA.TO</stp>
        <stp>TwoHundredDayMovingAverage</stp>
        <tr r="X12" s="1"/>
      </tp>
      <tp t="e">
        <v>#N/A</v>
        <stp/>
        <stp>YahooFinanceQuotes</stp>
        <stp>GLEN.L</stp>
        <stp>OneYearTargetPrice</stp>
        <tr r="AD14" s="1"/>
      </tp>
      <tp>
        <v>10.76</v>
        <stp/>
        <stp>YahooFinanceQuotes</stp>
        <stp>AAPL</stp>
        <stp>PERatio</stp>
        <tr r="AE4" s="1"/>
      </tp>
      <tp>
        <v>0.98</v>
        <stp/>
        <stp>YahooFinanceQuotes</stp>
        <stp>FB</stp>
        <stp>PEGRatio</stp>
        <tr r="AF5" s="1"/>
      </tp>
      <tp>
        <v>5.6050000000000004</v>
        <stp/>
        <stp>YahooFinanceQuotes</stp>
        <stp>CBK.DE</stp>
        <stp>Open</stp>
        <tr r="I21" s="1"/>
      </tp>
      <tp t="e">
        <v>#N/A</v>
        <stp/>
        <stp>YahooFinanceQuotes</stp>
        <stp>^FTSE</stp>
        <stp>EBITDA$</stp>
        <tr r="AY13" s="1"/>
      </tp>
      <tp>
        <v>42578</v>
        <stp/>
        <stp>YahooFinanceQuotes</stp>
        <stp>MSFT</stp>
        <stp>rtd_LastUpdateDate</stp>
        <tr r="BE8" s="1"/>
      </tp>
      <tp>
        <v>42578</v>
        <stp/>
        <stp>YahooFinanceQuotes</stp>
        <stp>FP.PA</stp>
        <stp>LastTradeDate</stp>
        <tr r="C25" s="1"/>
      </tp>
      <tp>
        <v>1.33</v>
        <stp/>
        <stp>YahooFinanceQuotes</stp>
        <stp>BNP.PA</stp>
        <stp>PriceSales</stp>
        <tr r="AU24" s="1"/>
      </tp>
      <tp>
        <v>2.89</v>
        <stp/>
        <stp>YahooFinanceQuotes</stp>
        <stp>BHP.AX</stp>
        <stp>PriceSales</stp>
        <tr r="AU18" s="1"/>
      </tp>
      <tp>
        <v>0.66666666666666663</v>
        <stp/>
        <stp>YahooFinanceQuotes</stp>
        <stp>MSFT</stp>
        <stp>LastTradeTime</stp>
        <tr r="D8" s="1"/>
      </tp>
      <tp>
        <v>0.84</v>
        <stp/>
        <stp>YahooFinanceQuotes</stp>
        <stp>EOAN.DE</stp>
        <stp>ChangeFromTwoHundredDayMovingAverage</stp>
        <tr r="Z22" s="1"/>
      </tp>
      <tp t="e">
        <v>#N/A</v>
        <stp/>
        <stp>YahooFinanceQuotes</stp>
        <stp>FB</stp>
        <stp>ExDividendDate2</stp>
        <tr r="AP5" s="1"/>
      </tp>
      <tp>
        <v>26.97</v>
        <stp/>
        <stp>YahooFinanceQuotes</stp>
        <stp>ABX.TO</stp>
        <stp>Last</stp>
        <tr r="F11" s="1"/>
      </tp>
      <tp>
        <v>254.96</v>
        <stp/>
        <stp>YahooFinanceQuotes</stp>
        <stp>RIO.L</stp>
        <stp>ChangeFromFiftyDayMovingAverage</stp>
        <tr r="Y17" s="1"/>
      </tp>
      <tp t="e">
        <v>#N/A</v>
        <stp/>
        <stp>YahooFinanceQuotes</stp>
        <stp>GOOG</stp>
        <stp>ExDividendDate2</stp>
        <tr r="AP6" s="1"/>
      </tp>
      <tp>
        <v>0.87</v>
        <stp/>
        <stp>YahooFinanceQuotes</stp>
        <stp>FB</stp>
        <stp>EPSEstimateNextQuarter</stp>
        <tr r="AH5" s="1"/>
      </tp>
      <tp>
        <v>9.0079999999999991</v>
        <stp/>
        <stp>YahooFinanceQuotes</stp>
        <stp>EOAN.DE</stp>
        <stp>FiftydayMovingAverage</stp>
        <tr r="W22" s="1"/>
      </tp>
      <tp>
        <v>13530000000</v>
        <stp/>
        <stp>YahooFinanceQuotes</stp>
        <stp>BLT.L</stp>
        <stp>EBITDA$</stp>
        <tr r="AY16" s="1"/>
      </tp>
      <tp t="s">
        <v>BARRICK GOLD CORPORATION</v>
        <stp/>
        <stp>YahooFinanceQuotes</stp>
        <stp>ABX.TO</stp>
        <stp>Name</stp>
        <tr r="AZ11" s="1"/>
      </tp>
      <tp t="e">
        <v>#N/A</v>
        <stp/>
        <stp>YahooFinanceQuotes</stp>
        <stp>BARC.L</stp>
        <stp>DividendPayDate2</stp>
        <tr r="AR15" s="1"/>
      </tp>
      <tp>
        <v>0.65486111111111112</v>
        <stp/>
        <stp>YahooFinanceQuotes</stp>
        <stp>BLT.L</stp>
        <stp>LastTradeTime</stp>
        <tr r="D16" s="1"/>
      </tp>
      <tp>
        <v>0</v>
        <stp/>
        <stp>YahooFinanceQuotes</stp>
        <stp>ACA.PA</stp>
        <stp>rtd_LastError</stp>
        <tr r="BB23" s="1"/>
      </tp>
      <tp>
        <v>0</v>
        <stp/>
        <stp>YahooFinanceQuotes</stp>
        <stp>EMA.TO</stp>
        <stp>rtd_LastError</stp>
        <tr r="BB12" s="1"/>
      </tp>
      <tp>
        <v>1.89</v>
        <stp/>
        <stp>YahooFinanceQuotes</stp>
        <stp>ABX.TO</stp>
        <stp>ShortRatio</stp>
        <tr r="O11" s="1"/>
      </tp>
      <tp>
        <v>42578</v>
        <stp/>
        <stp>YahooFinanceQuotes</stp>
        <stp>LNKD</stp>
        <stp>rtd_LastUpdateDate</stp>
        <tr r="BE7" s="1"/>
      </tp>
      <tp t="s">
        <v/>
        <stp/>
        <stp>YahooFinanceQuotes</stp>
        <stp>^FTSE</stp>
        <stp>MarketCapitalization</stp>
        <tr r="AK13" s="1"/>
      </tp>
      <tp>
        <v>42132</v>
        <stp/>
        <stp>YahooFinanceQuotes</stp>
        <stp>EOAN.DE</stp>
        <stp>ExDividendDate</stp>
        <tr r="AO22" s="1"/>
      </tp>
      <tp>
        <v>18670000000</v>
        <stp/>
        <stp>YahooFinanceQuotes</stp>
        <stp>EOAN.DE</stp>
        <stp>MarketCapitalization$</stp>
        <tr r="AL22" s="1"/>
      </tp>
      <tp t="e">
        <v>#N/A</v>
        <stp/>
        <stp>YahooFinanceQuotes</stp>
        <stp>LNKD</stp>
        <stp>ExDividendDate2</stp>
        <tr r="AP7" s="1"/>
      </tp>
      <tp>
        <v>0</v>
        <stp/>
        <stp>YahooFinanceQuotes</stp>
        <stp>AAPL</stp>
        <stp>rtd_LastError</stp>
        <tr r="BB4" s="1"/>
      </tp>
      <tp>
        <v>0</v>
        <stp/>
        <stp>YahooFinanceQuotes</stp>
        <stp>ORCL</stp>
        <stp>rtd_LastError</stp>
        <tr r="BB9" s="1"/>
      </tp>
      <tp>
        <v>2.5499999999999998E-2</v>
        <stp/>
        <stp>YahooFinanceQuotes</stp>
        <stp>MSFT</stp>
        <stp>DividendYield</stp>
        <tr r="AM8" s="1"/>
      </tp>
      <tp t="e">
        <v>#N/A</v>
        <stp/>
        <stp>YahooFinanceQuotes</stp>
        <stp>^GDAXI</stp>
        <stp>TwoHundredDayMovingAverage</stp>
        <tr r="X20" s="1"/>
      </tp>
      <tp t="s">
        <v>RIO TINTO FPO</v>
        <stp/>
        <stp>YahooFinanceQuotes</stp>
        <stp>RIO.AX</stp>
        <stp>Name</stp>
        <tr r="AZ19" s="1"/>
      </tp>
      <tp>
        <v>49.6</v>
        <stp/>
        <stp>YahooFinanceQuotes</stp>
        <stp>RIO.AX</stp>
        <stp>Last</stp>
        <tr r="F19" s="1"/>
      </tp>
      <tp t="e">
        <v>#N/A</v>
        <stp/>
        <stp>YahooFinanceQuotes</stp>
        <stp>LNKD</stp>
        <stp>DividendPayDate2</stp>
        <tr r="AR7" s="1"/>
      </tp>
      <tp>
        <v>4868310</v>
        <stp/>
        <stp>YahooFinanceQuotes</stp>
        <stp>RIO.L</stp>
        <stp>AverageDailyVolume</stp>
        <tr r="AC17" s="1"/>
      </tp>
      <tp t="e">
        <v>#N/A</v>
        <stp/>
        <stp>YahooFinanceQuotes</stp>
        <stp>ACA.PA</stp>
        <stp>OneYearTargetPrice</stp>
        <tr r="AD23" s="1"/>
      </tp>
      <tp t="e">
        <v>#N/A</v>
        <stp/>
        <stp>YahooFinanceQuotes</stp>
        <stp>EMA.TO</stp>
        <stp>OneYearTargetPrice</stp>
        <tr r="AD12" s="1"/>
      </tp>
      <tp>
        <v>1.67</v>
        <stp/>
        <stp>YahooFinanceQuotes</stp>
        <stp>FP.PA</stp>
        <stp>EarningsShare</stp>
        <tr r="AJ25" s="1"/>
      </tp>
      <tp>
        <v>-17.3</v>
        <stp/>
        <stp>YahooFinanceQuotes</stp>
        <stp>BNP.PA</stp>
        <stp>ChangeFromYearHigh</stp>
        <tr r="S24" s="1"/>
      </tp>
      <tp>
        <v>-6.97</v>
        <stp/>
        <stp>YahooFinanceQuotes</stp>
        <stp>BHP.AX</stp>
        <stp>ChangeFromYearHigh</stp>
        <tr r="S18" s="1"/>
      </tp>
      <tp t="e">
        <v>#N/A</v>
        <stp/>
        <stp>YahooFinanceQuotes</stp>
        <stp>BLT.L</stp>
        <stp>DividendYield</stp>
        <tr r="AM16" s="1"/>
      </tp>
      <tp t="s">
        <v>9.43B</v>
        <stp/>
        <stp>YahooFinanceQuotes</stp>
        <stp>FB</stp>
        <stp>EBITDA</stp>
        <tr r="AX5" s="1"/>
      </tp>
      <tp>
        <v>135.61000000000001</v>
        <stp/>
        <stp>YahooFinanceQuotes</stp>
        <stp>GLEN.L</stp>
        <stp>TwoHundredDayMovingAverage</stp>
        <tr r="X14" s="1"/>
      </tp>
      <tp>
        <v>43.7</v>
        <stp/>
        <stp>YahooFinanceQuotes</stp>
        <stp>BNP.PA</stp>
        <stp>Last</stp>
        <tr r="F24" s="1"/>
      </tp>
      <tp>
        <v>19.8</v>
        <stp/>
        <stp>YahooFinanceQuotes</stp>
        <stp>BHP.AX</stp>
        <stp>Open</stp>
        <tr r="I18" s="1"/>
      </tp>
      <tp t="e">
        <v>#N/A</v>
        <stp/>
        <stp>YahooFinanceQuotes</stp>
        <stp>YHOO</stp>
        <stp>ExDividendDate2</stp>
        <tr r="AP10" s="1"/>
      </tp>
      <tp>
        <v>0.49107644675925927</v>
        <stp/>
        <stp>YahooFinanceQuotes</stp>
        <stp>FP.PA</stp>
        <stp>rtd_LastUpdateTime</stp>
        <tr r="BF25" s="1"/>
      </tp>
      <tp t="s">
        <v>BNP PARIBAS ACT.A</v>
        <stp/>
        <stp>YahooFinanceQuotes</stp>
        <stp>BNP.PA</stp>
        <stp>Name</stp>
        <tr r="AZ24" s="1"/>
      </tp>
      <tp>
        <v>42578</v>
        <stp/>
        <stp>YahooFinanceQuotes</stp>
        <stp>RIO.AX</stp>
        <stp>LastTradeDate</stp>
        <tr r="C19" s="1"/>
      </tp>
      <tp t="e">
        <v>#N/A</v>
        <stp/>
        <stp>YahooFinanceQuotes</stp>
        <stp>GLEN.L</stp>
        <stp>DividendPayDate2</stp>
        <tr r="AR14" s="1"/>
      </tp>
      <tp>
        <v>0</v>
        <stp/>
        <stp>YahooFinanceQuotes</stp>
        <stp>CBK.DE</stp>
        <stp>rtd_LastError</stp>
        <tr r="BB21" s="1"/>
      </tp>
      <tp>
        <v>0.49123951388888887</v>
        <stp/>
        <stp>YahooFinanceQuotes</stp>
        <stp>AAPL</stp>
        <stp>rtd_LastUpdateTime</stp>
        <tr r="BF4" s="1"/>
      </tp>
      <tp>
        <v>56.73</v>
        <stp/>
        <stp>YahooFinanceQuotes</stp>
        <stp>MSFT</stp>
        <stp>PreviousClose</stp>
        <tr r="N8" s="1"/>
      </tp>
      <tp>
        <v>9.6829999999999998</v>
        <stp/>
        <stp>YahooFinanceQuotes</stp>
        <stp>EOAN.DE</stp>
        <stp>High</stp>
        <tr r="J22" s="1"/>
      </tp>
      <tp>
        <v>7.9109999999999996</v>
        <stp/>
        <stp>YahooFinanceQuotes</stp>
        <stp>ACA.PA</stp>
        <stp>Last</stp>
        <tr r="F23" s="1"/>
      </tp>
      <tp>
        <v>48.81</v>
        <stp/>
        <stp>YahooFinanceQuotes</stp>
        <stp>EMA.TO</stp>
        <stp>Last</stp>
        <tr r="F12" s="1"/>
      </tp>
      <tp t="s">
        <v>CREDIT AGRICOLE</v>
        <stp/>
        <stp>YahooFinanceQuotes</stp>
        <stp>ACA.PA</stp>
        <stp>Name</stp>
        <tr r="AZ23" s="1"/>
      </tp>
      <tp t="s">
        <v>EMERA INCORPORATED</v>
        <stp/>
        <stp>YahooFinanceQuotes</stp>
        <stp>EMA.TO</stp>
        <stp>Name</stp>
        <tr r="AZ12" s="1"/>
      </tp>
      <tp>
        <v>0.55400000000000005</v>
        <stp/>
        <stp>YahooFinanceQuotes</stp>
        <stp>EOAN.DE</stp>
        <stp>ChangeFromFiftyDayMovingAverage</stp>
        <tr r="Y22" s="1"/>
      </tp>
      <tp>
        <v>42578</v>
        <stp/>
        <stp>YahooFinanceQuotes</stp>
        <stp>BHP.AX</stp>
        <stp>LastTradeDate</stp>
        <tr r="C18" s="1"/>
      </tp>
      <tp>
        <v>0</v>
        <stp/>
        <stp>YahooFinanceQuotes</stp>
        <stp>YHOO</stp>
        <stp>rtd_LastError</stp>
        <tr r="BB10" s="1"/>
      </tp>
      <tp>
        <v>951</v>
        <stp/>
        <stp>YahooFinanceQuotes</stp>
        <stp>BLT.L</stp>
        <stp>PreviousClose</stp>
        <tr r="N16" s="1"/>
      </tp>
      <tp>
        <v>12591000</v>
        <stp/>
        <stp>YahooFinanceQuotes</stp>
        <stp>YHOO</stp>
        <stp>AverageDailyVolume</stp>
        <tr r="AC10" s="1"/>
      </tp>
      <tp>
        <v>-140</v>
        <stp/>
        <stp>YahooFinanceQuotes</stp>
        <stp>BARC.L</stp>
        <stp>ChangeFromYearHigh</stp>
        <tr r="S15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BF25" totalsRowShown="0">
  <tableColumns count="57">
    <tableColumn id="1" name="Symbol" dataDxfId="56"/>
    <tableColumn id="2" name="LastTradeDate" dataDxfId="55">
      <calculatedColumnFormula>RTD("gartle.rtd",,"YahooFinanceQuotes",Table1[Symbol],"LastTradeDate")</calculatedColumnFormula>
    </tableColumn>
    <tableColumn id="3" name="LastTradeTime" dataDxfId="54">
      <calculatedColumnFormula>RTD("gartle.rtd",,"YahooFinanceQuotes",Table1[Symbol],"LastTradeTime")</calculatedColumnFormula>
    </tableColumn>
    <tableColumn id="55" name="LastTick" dataDxfId="53">
      <calculatedColumnFormula>RTD("gartle.rtd",,"YahooFinanceQuotes",Table1[Symbol],"Last:tick")</calculatedColumnFormula>
    </tableColumn>
    <tableColumn id="4" name="Last" dataDxfId="52">
      <calculatedColumnFormula>RTD("gartle.rtd",,"YahooFinanceQuotes",Table1[Symbol],"Last")</calculatedColumnFormula>
    </tableColumn>
    <tableColumn id="5" name="Change" dataDxfId="51">
      <calculatedColumnFormula>RTD("gartle.rtd",,"YahooFinanceQuotes",Table1[Symbol],"Change")</calculatedColumnFormula>
    </tableColumn>
    <tableColumn id="6" name="PercentChange" dataDxfId="50">
      <calculatedColumnFormula>RTD("gartle.rtd",,"YahooFinanceQuotes",Table1[Symbol],"ChangeInPercent")</calculatedColumnFormula>
    </tableColumn>
    <tableColumn id="7" name="Open" dataDxfId="49">
      <calculatedColumnFormula>RTD("gartle.rtd",,"YahooFinanceQuotes",Table1[Symbol],"Open")</calculatedColumnFormula>
    </tableColumn>
    <tableColumn id="8" name="High" dataDxfId="48">
      <calculatedColumnFormula>RTD("gartle.rtd",,"YahooFinanceQuotes",Table1[Symbol],"High")</calculatedColumnFormula>
    </tableColumn>
    <tableColumn id="9" name="Low" dataDxfId="47">
      <calculatedColumnFormula>RTD("gartle.rtd",,"YahooFinanceQuotes",Table1[Symbol],"Low")</calculatedColumnFormula>
    </tableColumn>
    <tableColumn id="10" name="Volume" dataDxfId="46">
      <calculatedColumnFormula>RTD("gartle.rtd",,"YahooFinanceQuotes",Table1[Symbol],"Volume")</calculatedColumnFormula>
    </tableColumn>
    <tableColumn id="11" name="DaysRange" dataDxfId="45">
      <calculatedColumnFormula>RTD("gartle.rtd",,"YahooFinanceQuotes",Table1[Symbol],"DaysRange")</calculatedColumnFormula>
    </tableColumn>
    <tableColumn id="12" name="PrevClose" dataDxfId="44">
      <calculatedColumnFormula>RTD("gartle.rtd",,"YahooFinanceQuotes",Table1[Symbol],"PreviousClose")</calculatedColumnFormula>
    </tableColumn>
    <tableColumn id="13" name="ShortRatio" dataDxfId="43">
      <calculatedColumnFormula>RTD("gartle.rtd",,"YahooFinanceQuotes",Table1[Symbol],"ShortRatio")</calculatedColumnFormula>
    </tableColumn>
    <tableColumn id="14" name="YearHigh" dataDxfId="42">
      <calculatedColumnFormula>RTD("gartle.rtd",,"YahooFinanceQuotes",Table1[Symbol],"YearHigh")</calculatedColumnFormula>
    </tableColumn>
    <tableColumn id="15" name="YearLow" dataDxfId="41">
      <calculatedColumnFormula>RTD("gartle.rtd",,"YahooFinanceQuotes",Table1[Symbol],"YearLow")</calculatedColumnFormula>
    </tableColumn>
    <tableColumn id="16" name="YearRange" dataDxfId="40">
      <calculatedColumnFormula>RTD("gartle.rtd",,"YahooFinanceQuotes",Table1[Symbol],"YearRange")</calculatedColumnFormula>
    </tableColumn>
    <tableColumn id="17" name="ChangeFromYearHigh" dataDxfId="39">
      <calculatedColumnFormula>RTD("gartle.rtd",,"YahooFinanceQuotes",Table1[Symbol],"ChangeFromYearHigh")</calculatedColumnFormula>
    </tableColumn>
    <tableColumn id="18" name="ChangeFromYearLow" dataDxfId="38">
      <calculatedColumnFormula>RTD("gartle.rtd",,"YahooFinanceQuotes",Table1[Symbol],"ChangeFromYearLow")</calculatedColumnFormula>
    </tableColumn>
    <tableColumn id="19" name="PercentChangeFromYearHigh" dataDxfId="37">
      <calculatedColumnFormula>RTD("gartle.rtd",,"YahooFinanceQuotes",Table1[Symbol],"PercentChangeFromYearHigh")</calculatedColumnFormula>
    </tableColumn>
    <tableColumn id="20" name="PercentChangeFromYearLow" dataDxfId="36">
      <calculatedColumnFormula>RTD("gartle.rtd",,"YahooFinanceQuotes",Table1[Symbol],"PercentChangeFromYearLow")</calculatedColumnFormula>
    </tableColumn>
    <tableColumn id="21" name="MA50" dataDxfId="35">
      <calculatedColumnFormula>RTD("gartle.rtd",,"YahooFinanceQuotes",Table1[Symbol],"FiftydayMovingAverage")</calculatedColumnFormula>
    </tableColumn>
    <tableColumn id="22" name="MA200" dataDxfId="34">
      <calculatedColumnFormula>RTD("gartle.rtd",,"YahooFinanceQuotes",Table1[Symbol],"TwoHundredDayMovingAverage")</calculatedColumnFormula>
    </tableColumn>
    <tableColumn id="23" name="ChangeFromMA50" dataDxfId="33">
      <calculatedColumnFormula>RTD("gartle.rtd",,"YahooFinanceQuotes",Table1[Symbol],"ChangeFromFiftyDayMovingAverage")</calculatedColumnFormula>
    </tableColumn>
    <tableColumn id="24" name="ChangeFromMA200" dataDxfId="32">
      <calculatedColumnFormula>RTD("gartle.rtd",,"YahooFinanceQuotes",Table1[Symbol],"ChangeFromTwoHundredDayMovingAverage")</calculatedColumnFormula>
    </tableColumn>
    <tableColumn id="25" name="PercentChangeFromMA50" dataDxfId="31">
      <calculatedColumnFormula>RTD("gartle.rtd",,"YahooFinanceQuotes",Table1[Symbol],"PercentChangeFromFiftyDayMovingAverage")</calculatedColumnFormula>
    </tableColumn>
    <tableColumn id="26" name="PercentChangeFromMA200" dataDxfId="30">
      <calculatedColumnFormula>RTD("gartle.rtd",,"YahooFinanceQuotes",Table1[Symbol],"PercentChangeFromTwoHundredDayMovingAverage")</calculatedColumnFormula>
    </tableColumn>
    <tableColumn id="27" name="AverageDailyVolume" dataDxfId="29">
      <calculatedColumnFormula>RTD("gartle.rtd",,"YahooFinanceQuotes",Table1[Symbol],"AverageDailyVolume")</calculatedColumnFormula>
    </tableColumn>
    <tableColumn id="28" name="OneYearTargetPrice" dataDxfId="28">
      <calculatedColumnFormula>RTD("gartle.rtd",,"YahooFinanceQuotes",Table1[Symbol],"OneYearTargetPrice")</calculatedColumnFormula>
    </tableColumn>
    <tableColumn id="29" name="PE" dataDxfId="27">
      <calculatedColumnFormula>RTD("gartle.rtd",,"YahooFinanceQuotes",Table1[Symbol],"PERatio")</calculatedColumnFormula>
    </tableColumn>
    <tableColumn id="30" name="PEG" dataDxfId="26">
      <calculatedColumnFormula>RTD("gartle.rtd",,"YahooFinanceQuotes",Table1[Symbol],"PEGRatio")</calculatedColumnFormula>
    </tableColumn>
    <tableColumn id="31" name="EPSEstCurrentYear" dataDxfId="25">
      <calculatedColumnFormula>RTD("gartle.rtd",,"YahooFinanceQuotes",Table1[Symbol],"EPSEstimateCurrentYear")</calculatedColumnFormula>
    </tableColumn>
    <tableColumn id="32" name="EPSEstNextQuarter" dataDxfId="24">
      <calculatedColumnFormula>RTD("gartle.rtd",,"YahooFinanceQuotes",Table1[Symbol],"EPSEstimateNextQuarter")</calculatedColumnFormula>
    </tableColumn>
    <tableColumn id="33" name="EPSEstNextYear" dataDxfId="23">
      <calculatedColumnFormula>RTD("gartle.rtd",,"YahooFinanceQuotes",Table1[Symbol],"EPSEstimateNextYear")</calculatedColumnFormula>
    </tableColumn>
    <tableColumn id="34" name="EarningsShare" dataDxfId="22">
      <calculatedColumnFormula>RTD("gartle.rtd",,"YahooFinanceQuotes",Table1[Symbol],"EarningsShare")</calculatedColumnFormula>
    </tableColumn>
    <tableColumn id="35" name="MarketCap" dataDxfId="21">
      <calculatedColumnFormula>RTD("gartle.rtd",,"YahooFinanceQuotes",Table1[Symbol],"MarketCapitalization")</calculatedColumnFormula>
    </tableColumn>
    <tableColumn id="56" name="MarketCap$" dataDxfId="20">
      <calculatedColumnFormula>RTD("gartle.rtd",,"YahooFinanceQuotes",Table1[Symbol],"MarketCapitalization$")</calculatedColumnFormula>
    </tableColumn>
    <tableColumn id="36" name="DividendYield" dataDxfId="19">
      <calculatedColumnFormula>RTD("gartle.rtd",,"YahooFinanceQuotes",Table1[Symbol],"DividendYield")</calculatedColumnFormula>
    </tableColumn>
    <tableColumn id="37" name="DividendShare" dataDxfId="18">
      <calculatedColumnFormula>RTD("gartle.rtd",,"YahooFinanceQuotes",Table1[Symbol],"DividendShare")</calculatedColumnFormula>
    </tableColumn>
    <tableColumn id="38" name="ExDividendDate" dataDxfId="17">
      <calculatedColumnFormula>RTD("gartle.rtd",,"YahooFinanceQuotes",Table1[Symbol],"ExDividendDate")</calculatedColumnFormula>
    </tableColumn>
    <tableColumn id="58" name="ExDividendDate2" dataDxfId="16">
      <calculatedColumnFormula>RTD("gartle.rtd",,"YahooFinanceQuotes",Table1[Symbol],"ExDividendDate2")</calculatedColumnFormula>
    </tableColumn>
    <tableColumn id="39" name="DividendPayDate" dataDxfId="15">
      <calculatedColumnFormula>RTD("gartle.rtd",,"YahooFinanceQuotes",Table1[Symbol],"DividendPayDate")</calculatedColumnFormula>
    </tableColumn>
    <tableColumn id="59" name="DividendPayDate2" dataDxfId="14">
      <calculatedColumnFormula>RTD("gartle.rtd",,"YahooFinanceQuotes",Table1[Symbol],"DividendPayDate2")</calculatedColumnFormula>
    </tableColumn>
    <tableColumn id="40" name="BookValue" dataDxfId="13">
      <calculatedColumnFormula>RTD("gartle.rtd",,"YahooFinanceQuotes",Table1[Symbol],"BookValue")</calculatedColumnFormula>
    </tableColumn>
    <tableColumn id="41" name="PriceBook" dataDxfId="12">
      <calculatedColumnFormula>RTD("gartle.rtd",,"YahooFinanceQuotes",Table1[Symbol],"PriceBook")</calculatedColumnFormula>
    </tableColumn>
    <tableColumn id="42" name="PriceSales" dataDxfId="11">
      <calculatedColumnFormula>RTD("gartle.rtd",,"YahooFinanceQuotes",Table1[Symbol],"PriceSales")</calculatedColumnFormula>
    </tableColumn>
    <tableColumn id="43" name="PriceEPSEstCurrentYear" dataDxfId="10">
      <calculatedColumnFormula>RTD("gartle.rtd",,"YahooFinanceQuotes",Table1[Symbol],"PriceEPSEstimateCurrentYear")</calculatedColumnFormula>
    </tableColumn>
    <tableColumn id="44" name="PriceEPSEstNextYear" dataDxfId="9">
      <calculatedColumnFormula>RTD("gartle.rtd",,"YahooFinanceQuotes",Table1[Symbol],"PriceEPSEstimateNextYear")</calculatedColumnFormula>
    </tableColumn>
    <tableColumn id="45" name="EBITDA" dataDxfId="8">
      <calculatedColumnFormula>RTD("gartle.rtd",,"YahooFinanceQuotes",Table1[Symbol],"EBITDA")</calculatedColumnFormula>
    </tableColumn>
    <tableColumn id="57" name="EBITDA$" dataDxfId="7">
      <calculatedColumnFormula>RTD("gartle.rtd",,"YahooFinanceQuotes",Table1[Symbol],"EBITDA$")</calculatedColumnFormula>
    </tableColumn>
    <tableColumn id="46" name="CompanyName" dataDxfId="6">
      <calculatedColumnFormula>RTD("gartle.rtd",,"YahooFinanceQuotes",Table1[Symbol],"Name")</calculatedColumnFormula>
    </tableColumn>
    <tableColumn id="47" name="StockExchange" dataDxfId="5">
      <calculatedColumnFormula>RTD("gartle.rtd",,"YahooFinanceQuotes",Table1[Symbol],"StockExchange")</calculatedColumnFormula>
    </tableColumn>
    <tableColumn id="50" name="rtd_LastError" dataDxfId="4">
      <calculatedColumnFormula>RTD("gartle.rtd",,"YahooFinanceQuotes",Table1[Symbol],"rtd_LastError")</calculatedColumnFormula>
    </tableColumn>
    <tableColumn id="51" name="rtd_LastMessage" dataDxfId="3">
      <calculatedColumnFormula>RTD("gartle.rtd",,"YahooFinanceQuotes",Table1[Symbol],"rtd_LastMessage")</calculatedColumnFormula>
    </tableColumn>
    <tableColumn id="52" name="rtd_LastUpdate" dataDxfId="2">
      <calculatedColumnFormula>RTD("gartle.rtd",,"YahooFinanceQuotes",Table1[Symbol],"rtd_LastUpdate")</calculatedColumnFormula>
    </tableColumn>
    <tableColumn id="53" name="rtd_LastUpdateDate" dataDxfId="1">
      <calculatedColumnFormula>RTD("gartle.rtd",,"YahooFinanceQuotes",Table1[Symbol],"rtd_LastUpdateDate")</calculatedColumnFormula>
    </tableColumn>
    <tableColumn id="54" name="rtd_LastUpdateTime" dataDxfId="0">
      <calculatedColumnFormula>RTD("gartle.rtd",,"YahooFinanceQuotes",Table1[Symbol],"rtd_LastUpdateTime")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BF25"/>
  <sheetViews>
    <sheetView showGridLines="0"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.5703125" customWidth="1"/>
    <col min="2" max="2" width="8.7109375" customWidth="1"/>
    <col min="3" max="3" width="13.7109375" bestFit="1" customWidth="1"/>
    <col min="4" max="4" width="14" bestFit="1" customWidth="1"/>
    <col min="5" max="5" width="2.85546875" customWidth="1"/>
    <col min="6" max="6" width="8.5703125" bestFit="1" customWidth="1"/>
    <col min="7" max="7" width="14.140625" bestFit="1" customWidth="1"/>
    <col min="8" max="8" width="14.5703125" bestFit="1" customWidth="1"/>
    <col min="9" max="9" width="8.5703125" bestFit="1" customWidth="1"/>
    <col min="10" max="10" width="8.85546875" customWidth="1"/>
    <col min="11" max="11" width="8.5703125" bestFit="1" customWidth="1"/>
    <col min="12" max="12" width="11.140625" bestFit="1" customWidth="1"/>
    <col min="13" max="13" width="18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customWidth="1"/>
    <col min="32" max="32" width="7.140625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5" style="5" customWidth="1"/>
    <col min="39" max="39" width="13.7109375" bestFit="1" customWidth="1"/>
    <col min="40" max="40" width="14.140625" bestFit="1" customWidth="1"/>
    <col min="41" max="41" width="15.28515625" bestFit="1" customWidth="1"/>
    <col min="42" max="42" width="15.85546875" style="5" customWidth="1"/>
    <col min="43" max="43" width="16.42578125" bestFit="1" customWidth="1"/>
    <col min="44" max="44" width="17.42578125" style="5" customWidth="1"/>
    <col min="45" max="45" width="10.5703125" bestFit="1" customWidth="1"/>
    <col min="46" max="46" width="9.85546875" bestFit="1" customWidth="1"/>
    <col min="47" max="47" width="10" bestFit="1" customWidth="1"/>
    <col min="48" max="48" width="22.28515625" bestFit="1" customWidth="1"/>
    <col min="49" max="49" width="19.7109375" bestFit="1" customWidth="1"/>
    <col min="50" max="50" width="8.7109375" customWidth="1"/>
    <col min="51" max="51" width="14.7109375" style="5" customWidth="1"/>
    <col min="52" max="52" width="31.140625" customWidth="1"/>
    <col min="53" max="53" width="14.140625" bestFit="1" customWidth="1"/>
    <col min="54" max="54" width="12.28515625" bestFit="1" customWidth="1"/>
    <col min="55" max="55" width="16" bestFit="1" customWidth="1"/>
    <col min="56" max="56" width="16.140625" bestFit="1" customWidth="1"/>
    <col min="57" max="57" width="19" bestFit="1" customWidth="1"/>
    <col min="58" max="58" width="19.28515625" bestFit="1" customWidth="1"/>
  </cols>
  <sheetData>
    <row r="1" spans="2:58" x14ac:dyDescent="0.25">
      <c r="C1" s="29" t="s">
        <v>79</v>
      </c>
    </row>
    <row r="3" spans="2:58" x14ac:dyDescent="0.25">
      <c r="B3" t="s">
        <v>0</v>
      </c>
      <c r="C3" t="s">
        <v>1</v>
      </c>
      <c r="D3" t="s">
        <v>2</v>
      </c>
      <c r="E3" t="s">
        <v>59</v>
      </c>
      <c r="F3" s="11" t="s">
        <v>3</v>
      </c>
      <c r="G3" s="11" t="s">
        <v>4</v>
      </c>
      <c r="H3" s="11" t="s">
        <v>5</v>
      </c>
      <c r="I3" s="11" t="s">
        <v>6</v>
      </c>
      <c r="J3" s="11" t="s">
        <v>7</v>
      </c>
      <c r="K3" s="11" t="s">
        <v>8</v>
      </c>
      <c r="L3" s="11" t="s">
        <v>9</v>
      </c>
      <c r="M3" t="s">
        <v>10</v>
      </c>
      <c r="N3" s="11" t="s">
        <v>11</v>
      </c>
      <c r="O3" s="11" t="s">
        <v>12</v>
      </c>
      <c r="P3" s="11" t="s">
        <v>13</v>
      </c>
      <c r="Q3" s="11" t="s">
        <v>14</v>
      </c>
      <c r="R3" t="s">
        <v>15</v>
      </c>
      <c r="S3" s="11" t="s">
        <v>16</v>
      </c>
      <c r="T3" s="11" t="s">
        <v>17</v>
      </c>
      <c r="U3" s="11" t="s">
        <v>18</v>
      </c>
      <c r="V3" s="11" t="s">
        <v>19</v>
      </c>
      <c r="W3" s="11" t="s">
        <v>20</v>
      </c>
      <c r="X3" s="11" t="s">
        <v>21</v>
      </c>
      <c r="Y3" s="11" t="s">
        <v>22</v>
      </c>
      <c r="Z3" s="11" t="s">
        <v>23</v>
      </c>
      <c r="AA3" s="11" t="s">
        <v>24</v>
      </c>
      <c r="AB3" s="11" t="s">
        <v>25</v>
      </c>
      <c r="AC3" s="11" t="s">
        <v>26</v>
      </c>
      <c r="AD3" s="11" t="s">
        <v>27</v>
      </c>
      <c r="AE3" s="11" t="s">
        <v>28</v>
      </c>
      <c r="AF3" s="11" t="s">
        <v>29</v>
      </c>
      <c r="AG3" s="11" t="s">
        <v>30</v>
      </c>
      <c r="AH3" s="11" t="s">
        <v>31</v>
      </c>
      <c r="AI3" s="11" t="s">
        <v>32</v>
      </c>
      <c r="AJ3" s="11" t="s">
        <v>33</v>
      </c>
      <c r="AK3" t="s">
        <v>34</v>
      </c>
      <c r="AL3" s="5" t="s">
        <v>60</v>
      </c>
      <c r="AM3" s="11" t="s">
        <v>35</v>
      </c>
      <c r="AN3" s="11" t="s">
        <v>36</v>
      </c>
      <c r="AO3" t="s">
        <v>37</v>
      </c>
      <c r="AP3" s="5" t="s">
        <v>62</v>
      </c>
      <c r="AQ3" t="s">
        <v>38</v>
      </c>
      <c r="AR3" s="5" t="s">
        <v>63</v>
      </c>
      <c r="AS3" s="11" t="s">
        <v>39</v>
      </c>
      <c r="AT3" s="11" t="s">
        <v>40</v>
      </c>
      <c r="AU3" s="11" t="s">
        <v>41</v>
      </c>
      <c r="AV3" s="11" t="s">
        <v>42</v>
      </c>
      <c r="AW3" s="11" t="s">
        <v>43</v>
      </c>
      <c r="AX3" t="s">
        <v>44</v>
      </c>
      <c r="AY3" s="5" t="s">
        <v>61</v>
      </c>
      <c r="AZ3" t="s">
        <v>45</v>
      </c>
      <c r="BA3" t="s">
        <v>46</v>
      </c>
      <c r="BB3" s="11" t="s">
        <v>47</v>
      </c>
      <c r="BC3" t="s">
        <v>48</v>
      </c>
      <c r="BD3" s="11" t="s">
        <v>49</v>
      </c>
      <c r="BE3" s="11" t="s">
        <v>50</v>
      </c>
      <c r="BF3" s="11" t="s">
        <v>51</v>
      </c>
    </row>
    <row r="4" spans="2:58" x14ac:dyDescent="0.25">
      <c r="B4" s="10" t="s">
        <v>52</v>
      </c>
      <c r="C4" s="2">
        <f>RTD("gartle.rtd",,"YahooFinanceQuotes",Table1[Symbol],"LastTradeDate")</f>
        <v>42577</v>
      </c>
      <c r="D4" s="3">
        <f>RTD("gartle.rtd",,"YahooFinanceQuotes",Table1[Symbol],"LastTradeTime")</f>
        <v>0.66666666666666663</v>
      </c>
      <c r="E4" s="1">
        <f>RTD("gartle.rtd",,"YahooFinanceQuotes",Table1[Symbol],"Last:tick")</f>
        <v>-1</v>
      </c>
      <c r="F4" s="4">
        <f>RTD("gartle.rtd",,"YahooFinanceQuotes",Table1[Symbol],"Last")</f>
        <v>96.67</v>
      </c>
      <c r="G4" s="12">
        <f>RTD("gartle.rtd",,"YahooFinanceQuotes",Table1[Symbol],"Change")</f>
        <v>-0.67</v>
      </c>
      <c r="H4" s="7">
        <f>RTD("gartle.rtd",,"YahooFinanceQuotes",Table1[Symbol],"ChangeInPercent")</f>
        <v>-6.8999999999999999E-3</v>
      </c>
      <c r="I4" s="4">
        <f>RTD("gartle.rtd",,"YahooFinanceQuotes",Table1[Symbol],"Open")</f>
        <v>96.83</v>
      </c>
      <c r="J4" s="4">
        <f>RTD("gartle.rtd",,"YahooFinanceQuotes",Table1[Symbol],"High")</f>
        <v>97.97</v>
      </c>
      <c r="K4" s="4">
        <f>RTD("gartle.rtd",,"YahooFinanceQuotes",Table1[Symbol],"Low")</f>
        <v>96.42</v>
      </c>
      <c r="L4" s="8">
        <f>RTD("gartle.rtd",,"YahooFinanceQuotes",Table1[Symbol],"Volume")</f>
        <v>57467633</v>
      </c>
      <c r="M4" t="str">
        <f>RTD("gartle.rtd",,"YahooFinanceQuotes",Table1[Symbol],"DaysRange")</f>
        <v>96.42 - 97.97</v>
      </c>
      <c r="N4" s="4">
        <f>RTD("gartle.rtd",,"YahooFinanceQuotes",Table1[Symbol],"PreviousClose")</f>
        <v>97.34</v>
      </c>
      <c r="O4">
        <f>RTD("gartle.rtd",,"YahooFinanceQuotes",Table1[Symbol],"ShortRatio")</f>
        <v>1.57</v>
      </c>
      <c r="P4" s="4">
        <f>RTD("gartle.rtd",,"YahooFinanceQuotes",Table1[Symbol],"YearHigh")</f>
        <v>123.82</v>
      </c>
      <c r="Q4" s="4">
        <f>RTD("gartle.rtd",,"YahooFinanceQuotes",Table1[Symbol],"YearLow")</f>
        <v>89.47</v>
      </c>
      <c r="R4" t="str">
        <f>RTD("gartle.rtd",,"YahooFinanceQuotes",Table1[Symbol],"YearRange")</f>
        <v>89.47 - 123.82</v>
      </c>
      <c r="S4" s="6">
        <f>RTD("gartle.rtd",,"YahooFinanceQuotes",Table1[Symbol],"ChangeFromYearHigh")</f>
        <v>-27.15</v>
      </c>
      <c r="T4" s="6">
        <f>RTD("gartle.rtd",,"YahooFinanceQuotes",Table1[Symbol],"ChangeFromYearLow")</f>
        <v>7.2</v>
      </c>
      <c r="U4" s="7">
        <f>RTD("gartle.rtd",,"YahooFinanceQuotes",Table1[Symbol],"PercentChangeFromYearHigh")</f>
        <v>-0.21929999999999999</v>
      </c>
      <c r="V4" s="7">
        <f>RTD("gartle.rtd",,"YahooFinanceQuotes",Table1[Symbol],"PercentChangeFromYearLow")</f>
        <v>8.0500000000000002E-2</v>
      </c>
      <c r="W4" s="4">
        <f>RTD("gartle.rtd",,"YahooFinanceQuotes",Table1[Symbol],"FiftydayMovingAverage")</f>
        <v>96.93</v>
      </c>
      <c r="X4" s="4">
        <f>RTD("gartle.rtd",,"YahooFinanceQuotes",Table1[Symbol],"TwoHundredDayMovingAverage")</f>
        <v>99.26</v>
      </c>
      <c r="Y4" s="6">
        <f>RTD("gartle.rtd",,"YahooFinanceQuotes",Table1[Symbol],"ChangeFromFiftyDayMovingAverage")</f>
        <v>-0.26</v>
      </c>
      <c r="Z4" s="6">
        <f>RTD("gartle.rtd",,"YahooFinanceQuotes",Table1[Symbol],"ChangeFromTwoHundredDayMovingAverage")</f>
        <v>-2.59</v>
      </c>
      <c r="AA4" s="7">
        <f>RTD("gartle.rtd",,"YahooFinanceQuotes",Table1[Symbol],"PercentChangeFromFiftyDayMovingAverage")</f>
        <v>-2.7000000000000001E-3</v>
      </c>
      <c r="AB4" s="7">
        <f>RTD("gartle.rtd",,"YahooFinanceQuotes",Table1[Symbol],"PercentChangeFromTwoHundredDayMovingAverage")</f>
        <v>-2.6099999999999998E-2</v>
      </c>
      <c r="AC4" s="8">
        <f>RTD("gartle.rtd",,"YahooFinanceQuotes",Table1[Symbol],"AverageDailyVolume")</f>
        <v>39007600</v>
      </c>
      <c r="AD4" s="4">
        <f>RTD("gartle.rtd",,"YahooFinanceQuotes",Table1[Symbol],"OneYearTargetPrice")</f>
        <v>122.37</v>
      </c>
      <c r="AE4" s="4">
        <f>RTD("gartle.rtd",,"YahooFinanceQuotes",Table1[Symbol],"PERatio")</f>
        <v>10.76</v>
      </c>
      <c r="AF4" s="4">
        <f>RTD("gartle.rtd",,"YahooFinanceQuotes",Table1[Symbol],"PEGRatio")</f>
        <v>1.31</v>
      </c>
      <c r="AG4" s="4">
        <f>RTD("gartle.rtd",,"YahooFinanceQuotes",Table1[Symbol],"EPSEstimateCurrentYear")</f>
        <v>8.2100000000000009</v>
      </c>
      <c r="AH4" s="4">
        <f>RTD("gartle.rtd",,"YahooFinanceQuotes",Table1[Symbol],"EPSEstimateNextQuarter")</f>
        <v>1.6</v>
      </c>
      <c r="AI4" s="4">
        <f>RTD("gartle.rtd",,"YahooFinanceQuotes",Table1[Symbol],"EPSEstimateNextYear")</f>
        <v>8.8699999999999992</v>
      </c>
      <c r="AJ4" s="4">
        <f>RTD("gartle.rtd",,"YahooFinanceQuotes",Table1[Symbol],"EarningsShare")</f>
        <v>8.98</v>
      </c>
      <c r="AK4" s="11" t="str">
        <f>RTD("gartle.rtd",,"YahooFinanceQuotes",Table1[Symbol],"MarketCapitalization")</f>
        <v>529.50B</v>
      </c>
      <c r="AL4" s="8">
        <f>RTD("gartle.rtd",,"YahooFinanceQuotes",Table1[Symbol],"MarketCapitalization$")</f>
        <v>529500000000</v>
      </c>
      <c r="AM4">
        <f>RTD("gartle.rtd",,"YahooFinanceQuotes",Table1[Symbol],"DividendYield")</f>
        <v>2.3099999999999999E-2</v>
      </c>
      <c r="AN4">
        <f>RTD("gartle.rtd",,"YahooFinanceQuotes",Table1[Symbol],"DividendShare")</f>
        <v>2.2799999999999998</v>
      </c>
      <c r="AO4" s="2">
        <f>RTD("gartle.rtd",,"YahooFinanceQuotes",Table1[Symbol],"ExDividendDate")</f>
        <v>42495</v>
      </c>
      <c r="AP4" s="2">
        <f>RTD("gartle.rtd",,"YahooFinanceQuotes",Table1[Symbol],"ExDividendDate2")</f>
        <v>42495</v>
      </c>
      <c r="AQ4" s="2">
        <f>RTD("gartle.rtd",,"YahooFinanceQuotes",Table1[Symbol],"DividendPayDate")</f>
        <v>42502</v>
      </c>
      <c r="AR4" s="2">
        <f>RTD("gartle.rtd",,"YahooFinanceQuotes",Table1[Symbol],"DividendPayDate2")</f>
        <v>42502</v>
      </c>
      <c r="AS4" s="4">
        <f>RTD("gartle.rtd",,"YahooFinanceQuotes",Table1[Symbol],"BookValue")</f>
        <v>23.81</v>
      </c>
      <c r="AT4" s="4">
        <f>RTD("gartle.rtd",,"YahooFinanceQuotes",Table1[Symbol],"PriceBook")</f>
        <v>4.09</v>
      </c>
      <c r="AU4" s="4">
        <f>RTD("gartle.rtd",,"YahooFinanceQuotes",Table1[Symbol],"PriceSales")</f>
        <v>2.34</v>
      </c>
      <c r="AV4" s="4">
        <f>RTD("gartle.rtd",,"YahooFinanceQuotes",Table1[Symbol],"PriceEPSEstimateCurrentYear")</f>
        <v>11.77</v>
      </c>
      <c r="AW4" s="4">
        <f>RTD("gartle.rtd",,"YahooFinanceQuotes",Table1[Symbol],"PriceEPSEstimateNextYear")</f>
        <v>10.9</v>
      </c>
      <c r="AX4" t="str">
        <f>RTD("gartle.rtd",,"YahooFinanceQuotes",Table1[Symbol],"EBITDA")</f>
        <v>78.50B</v>
      </c>
      <c r="AY4" s="8">
        <f>RTD("gartle.rtd",,"YahooFinanceQuotes",Table1[Symbol],"EBITDA$")</f>
        <v>78500000000</v>
      </c>
      <c r="AZ4" t="str">
        <f>RTD("gartle.rtd",,"YahooFinanceQuotes",Table1[Symbol],"Name")</f>
        <v>Apple Inc.</v>
      </c>
      <c r="BA4" t="str">
        <f>RTD("gartle.rtd",,"YahooFinanceQuotes",Table1[Symbol],"StockExchange")</f>
        <v>NMS</v>
      </c>
      <c r="BB4">
        <f>RTD("gartle.rtd",,"YahooFinanceQuotes",Table1[Symbol],"rtd_LastError")</f>
        <v>0</v>
      </c>
      <c r="BC4" t="str">
        <f>RTD("gartle.rtd",,"YahooFinanceQuotes",Table1[Symbol],"rtd_LastMessage")</f>
        <v/>
      </c>
      <c r="BD4" s="9">
        <f>RTD("gartle.rtd",,"YahooFinanceQuotes",Table1[Symbol],"rtd_LastUpdate")</f>
        <v>42578.491239513889</v>
      </c>
      <c r="BE4" s="2">
        <f>RTD("gartle.rtd",,"YahooFinanceQuotes",Table1[Symbol],"rtd_LastUpdateDate")</f>
        <v>42578</v>
      </c>
      <c r="BF4" s="3">
        <f>RTD("gartle.rtd",,"YahooFinanceQuotes",Table1[Symbol],"rtd_LastUpdateTime")</f>
        <v>0.49123951388888887</v>
      </c>
    </row>
    <row r="5" spans="2:58" x14ac:dyDescent="0.25">
      <c r="B5" s="10" t="s">
        <v>56</v>
      </c>
      <c r="C5" s="2">
        <f>RTD("gartle.rtd",,"YahooFinanceQuotes",Table1[Symbol],"LastTradeDate")</f>
        <v>42578</v>
      </c>
      <c r="D5" s="3">
        <f>RTD("gartle.rtd",,"YahooFinanceQuotes",Table1[Symbol],"LastTradeTime")</f>
        <v>0.42152777777777778</v>
      </c>
      <c r="E5" s="1">
        <f>RTD("gartle.rtd",,"YahooFinanceQuotes",Table1[Symbol],"Last:tick")</f>
        <v>-1</v>
      </c>
      <c r="F5" s="4">
        <f>RTD("gartle.rtd",,"YahooFinanceQuotes",Table1[Symbol],"Last")</f>
        <v>121.9165</v>
      </c>
      <c r="G5" s="12">
        <f>RTD("gartle.rtd",,"YahooFinanceQuotes",Table1[Symbol],"Change")</f>
        <v>0.69650000000000001</v>
      </c>
      <c r="H5" s="7">
        <f>RTD("gartle.rtd",,"YahooFinanceQuotes",Table1[Symbol],"ChangeInPercent")</f>
        <v>5.7460000000000002E-3</v>
      </c>
      <c r="I5" s="4">
        <f>RTD("gartle.rtd",,"YahooFinanceQuotes",Table1[Symbol],"Open")</f>
        <v>122.42</v>
      </c>
      <c r="J5" s="4">
        <f>RTD("gartle.rtd",,"YahooFinanceQuotes",Table1[Symbol],"High")</f>
        <v>122.53</v>
      </c>
      <c r="K5" s="4">
        <f>RTD("gartle.rtd",,"YahooFinanceQuotes",Table1[Symbol],"Low")</f>
        <v>121.52</v>
      </c>
      <c r="L5" s="8">
        <f>RTD("gartle.rtd",,"YahooFinanceQuotes",Table1[Symbol],"Volume")</f>
        <v>6068864</v>
      </c>
      <c r="M5" t="str">
        <f>RTD("gartle.rtd",,"YahooFinanceQuotes",Table1[Symbol],"DaysRange")</f>
        <v>121.5200 - 122.5300</v>
      </c>
      <c r="N5" s="4">
        <f>RTD("gartle.rtd",,"YahooFinanceQuotes",Table1[Symbol],"PreviousClose")</f>
        <v>121.22</v>
      </c>
      <c r="O5">
        <f>RTD("gartle.rtd",,"YahooFinanceQuotes",Table1[Symbol],"ShortRatio")</f>
        <v>1.23</v>
      </c>
      <c r="P5" s="4">
        <f>RTD("gartle.rtd",,"YahooFinanceQuotes",Table1[Symbol],"YearHigh")</f>
        <v>122.53</v>
      </c>
      <c r="Q5" s="4">
        <f>RTD("gartle.rtd",,"YahooFinanceQuotes",Table1[Symbol],"YearLow")</f>
        <v>72</v>
      </c>
      <c r="R5" t="str">
        <f>RTD("gartle.rtd",,"YahooFinanceQuotes",Table1[Symbol],"YearRange")</f>
        <v>72.0000 - 122.5300</v>
      </c>
      <c r="S5" s="6">
        <f>RTD("gartle.rtd",,"YahooFinanceQuotes",Table1[Symbol],"ChangeFromYearHigh")</f>
        <v>-0.61350000000000005</v>
      </c>
      <c r="T5" s="6">
        <f>RTD("gartle.rtd",,"YahooFinanceQuotes",Table1[Symbol],"ChangeFromYearLow")</f>
        <v>49.916499999999999</v>
      </c>
      <c r="U5" s="7">
        <f>RTD("gartle.rtd",,"YahooFinanceQuotes",Table1[Symbol],"PercentChangeFromYearHigh")</f>
        <v>-5.0070000000000002E-3</v>
      </c>
      <c r="V5" s="7">
        <f>RTD("gartle.rtd",,"YahooFinanceQuotes",Table1[Symbol],"PercentChangeFromYearLow")</f>
        <v>0.69328500000000004</v>
      </c>
      <c r="W5" s="4">
        <f>RTD("gartle.rtd",,"YahooFinanceQuotes",Table1[Symbol],"FiftydayMovingAverage")</f>
        <v>116.355</v>
      </c>
      <c r="X5" s="4">
        <f>RTD("gartle.rtd",,"YahooFinanceQuotes",Table1[Symbol],"TwoHundredDayMovingAverage")</f>
        <v>111.816</v>
      </c>
      <c r="Y5" s="6">
        <f>RTD("gartle.rtd",,"YahooFinanceQuotes",Table1[Symbol],"ChangeFromFiftyDayMovingAverage")</f>
        <v>5.5614999999999997</v>
      </c>
      <c r="Z5" s="6">
        <f>RTD("gartle.rtd",,"YahooFinanceQuotes",Table1[Symbol],"ChangeFromTwoHundredDayMovingAverage")</f>
        <v>10.1005</v>
      </c>
      <c r="AA5" s="7">
        <f>RTD("gartle.rtd",,"YahooFinanceQuotes",Table1[Symbol],"PercentChangeFromFiftyDayMovingAverage")</f>
        <v>4.7798E-2</v>
      </c>
      <c r="AB5" s="7">
        <f>RTD("gartle.rtd",,"YahooFinanceQuotes",Table1[Symbol],"PercentChangeFromTwoHundredDayMovingAverage")</f>
        <v>9.0330999999999995E-2</v>
      </c>
      <c r="AC5" s="8">
        <f>RTD("gartle.rtd",,"YahooFinanceQuotes",Table1[Symbol],"AverageDailyVolume")</f>
        <v>22077300</v>
      </c>
      <c r="AD5" s="4">
        <f>RTD("gartle.rtd",,"YahooFinanceQuotes",Table1[Symbol],"OneYearTargetPrice")</f>
        <v>143.66999999999999</v>
      </c>
      <c r="AE5" s="4">
        <f>RTD("gartle.rtd",,"YahooFinanceQuotes",Table1[Symbol],"PERatio")</f>
        <v>74.566699999999997</v>
      </c>
      <c r="AF5" s="4">
        <f>RTD("gartle.rtd",,"YahooFinanceQuotes",Table1[Symbol],"PEGRatio")</f>
        <v>0.98</v>
      </c>
      <c r="AG5" s="4">
        <f>RTD("gartle.rtd",,"YahooFinanceQuotes",Table1[Symbol],"EPSEstimateCurrentYear")</f>
        <v>3.57</v>
      </c>
      <c r="AH5" s="4">
        <f>RTD("gartle.rtd",,"YahooFinanceQuotes",Table1[Symbol],"EPSEstimateNextQuarter")</f>
        <v>0.87</v>
      </c>
      <c r="AI5" s="4">
        <f>RTD("gartle.rtd",,"YahooFinanceQuotes",Table1[Symbol],"EPSEstimateNextYear")</f>
        <v>4.62</v>
      </c>
      <c r="AJ5" s="4">
        <f>RTD("gartle.rtd",,"YahooFinanceQuotes",Table1[Symbol],"EarningsShare")</f>
        <v>1.635</v>
      </c>
      <c r="AK5" s="11" t="str">
        <f>RTD("gartle.rtd",,"YahooFinanceQuotes",Table1[Symbol],"MarketCapitalization")</f>
        <v>348.72B</v>
      </c>
      <c r="AL5" s="8">
        <f>RTD("gartle.rtd",,"YahooFinanceQuotes",Table1[Symbol],"MarketCapitalization$")</f>
        <v>348720000000</v>
      </c>
      <c r="AM5" t="e">
        <f>RTD("gartle.rtd",,"YahooFinanceQuotes",Table1[Symbol],"DividendYield")</f>
        <v>#N/A</v>
      </c>
      <c r="AN5" t="e">
        <f>RTD("gartle.rtd",,"YahooFinanceQuotes",Table1[Symbol],"DividendShare")</f>
        <v>#N/A</v>
      </c>
      <c r="AO5" s="2" t="e">
        <f>RTD("gartle.rtd",,"YahooFinanceQuotes",Table1[Symbol],"ExDividendDate")</f>
        <v>#N/A</v>
      </c>
      <c r="AP5" s="2" t="e">
        <f>RTD("gartle.rtd",,"YahooFinanceQuotes",Table1[Symbol],"ExDividendDate2")</f>
        <v>#N/A</v>
      </c>
      <c r="AQ5" s="2" t="e">
        <f>RTD("gartle.rtd",,"YahooFinanceQuotes",Table1[Symbol],"DividendPayDate")</f>
        <v>#N/A</v>
      </c>
      <c r="AR5" s="2" t="e">
        <f>RTD("gartle.rtd",,"YahooFinanceQuotes",Table1[Symbol],"DividendPayDate2")</f>
        <v>#N/A</v>
      </c>
      <c r="AS5" s="4">
        <f>RTD("gartle.rtd",,"YahooFinanceQuotes",Table1[Symbol],"BookValue")</f>
        <v>16.544</v>
      </c>
      <c r="AT5" s="4">
        <f>RTD("gartle.rtd",,"YahooFinanceQuotes",Table1[Symbol],"PriceBook")</f>
        <v>7.3270999999999997</v>
      </c>
      <c r="AU5" s="4">
        <f>RTD("gartle.rtd",,"YahooFinanceQuotes",Table1[Symbol],"PriceSales")</f>
        <v>17.540700000000001</v>
      </c>
      <c r="AV5" s="4">
        <f>RTD("gartle.rtd",,"YahooFinanceQuotes",Table1[Symbol],"PriceEPSEstimateCurrentYear")</f>
        <v>34.150300000000001</v>
      </c>
      <c r="AW5" s="4">
        <f>RTD("gartle.rtd",,"YahooFinanceQuotes",Table1[Symbol],"PriceEPSEstimateNextYear")</f>
        <v>26.3889</v>
      </c>
      <c r="AX5" t="str">
        <f>RTD("gartle.rtd",,"YahooFinanceQuotes",Table1[Symbol],"EBITDA")</f>
        <v>9.43B</v>
      </c>
      <c r="AY5" s="8">
        <f>RTD("gartle.rtd",,"YahooFinanceQuotes",Table1[Symbol],"EBITDA$")</f>
        <v>9430000000</v>
      </c>
      <c r="AZ5" t="str">
        <f>RTD("gartle.rtd",,"YahooFinanceQuotes",Table1[Symbol],"Name")</f>
        <v>Facebook, Inc.</v>
      </c>
      <c r="BA5" t="str">
        <f>RTD("gartle.rtd",,"YahooFinanceQuotes",Table1[Symbol],"StockExchange")</f>
        <v>NMS</v>
      </c>
      <c r="BB5">
        <f>RTD("gartle.rtd",,"YahooFinanceQuotes",Table1[Symbol],"rtd_LastError")</f>
        <v>0</v>
      </c>
      <c r="BC5" t="str">
        <f>RTD("gartle.rtd",,"YahooFinanceQuotes",Table1[Symbol],"rtd_LastMessage")</f>
        <v/>
      </c>
      <c r="BD5" s="9">
        <f>RTD("gartle.rtd",,"YahooFinanceQuotes",Table1[Symbol],"rtd_LastUpdate")</f>
        <v>42578.491247650461</v>
      </c>
      <c r="BE5" s="2">
        <f>RTD("gartle.rtd",,"YahooFinanceQuotes",Table1[Symbol],"rtd_LastUpdateDate")</f>
        <v>42578</v>
      </c>
      <c r="BF5" s="3">
        <f>RTD("gartle.rtd",,"YahooFinanceQuotes",Table1[Symbol],"rtd_LastUpdateTime")</f>
        <v>0.49124765046296298</v>
      </c>
    </row>
    <row r="6" spans="2:58" x14ac:dyDescent="0.25">
      <c r="B6" s="10" t="s">
        <v>53</v>
      </c>
      <c r="C6" s="2">
        <f>RTD("gartle.rtd",,"YahooFinanceQuotes",Table1[Symbol],"LastTradeDate")</f>
        <v>42578</v>
      </c>
      <c r="D6" s="3">
        <f>RTD("gartle.rtd",,"YahooFinanceQuotes",Table1[Symbol],"LastTradeTime")</f>
        <v>0.40208333333333335</v>
      </c>
      <c r="E6" s="1">
        <f>RTD("gartle.rtd",,"YahooFinanceQuotes",Table1[Symbol],"Last:tick")</f>
        <v>0</v>
      </c>
      <c r="F6" s="4">
        <f>RTD("gartle.rtd",,"YahooFinanceQuotes",Table1[Symbol],"Last")</f>
        <v>738.45349999999996</v>
      </c>
      <c r="G6" s="12">
        <f>RTD("gartle.rtd",,"YahooFinanceQuotes",Table1[Symbol],"Change")</f>
        <v>3.3500000000000002E-2</v>
      </c>
      <c r="H6" s="7">
        <f>RTD("gartle.rtd",,"YahooFinanceQuotes",Table1[Symbol],"ChangeInPercent")</f>
        <v>4.4999999999999996E-5</v>
      </c>
      <c r="I6" s="4">
        <f>RTD("gartle.rtd",,"YahooFinanceQuotes",Table1[Symbol],"Open")</f>
        <v>738.28</v>
      </c>
      <c r="J6" s="4">
        <f>RTD("gartle.rtd",,"YahooFinanceQuotes",Table1[Symbol],"High")</f>
        <v>739.62</v>
      </c>
      <c r="K6" s="4">
        <f>RTD("gartle.rtd",,"YahooFinanceQuotes",Table1[Symbol],"Low")</f>
        <v>737</v>
      </c>
      <c r="L6" s="8">
        <f>RTD("gartle.rtd",,"YahooFinanceQuotes",Table1[Symbol],"Volume")</f>
        <v>110428</v>
      </c>
      <c r="M6" t="str">
        <f>RTD("gartle.rtd",,"YahooFinanceQuotes",Table1[Symbol],"DaysRange")</f>
        <v>737.0000 - 739.6200</v>
      </c>
      <c r="N6" s="4">
        <f>RTD("gartle.rtd",,"YahooFinanceQuotes",Table1[Symbol],"PreviousClose")</f>
        <v>738.42</v>
      </c>
      <c r="O6">
        <f>RTD("gartle.rtd",,"YahooFinanceQuotes",Table1[Symbol],"ShortRatio")</f>
        <v>1.17</v>
      </c>
      <c r="P6" s="4">
        <f>RTD("gartle.rtd",,"YahooFinanceQuotes",Table1[Symbol],"YearHigh")</f>
        <v>789.87</v>
      </c>
      <c r="Q6" s="4">
        <f>RTD("gartle.rtd",,"YahooFinanceQuotes",Table1[Symbol],"YearLow")</f>
        <v>565.04999999999995</v>
      </c>
      <c r="R6" t="str">
        <f>RTD("gartle.rtd",,"YahooFinanceQuotes",Table1[Symbol],"YearRange")</f>
        <v>565.0500 - 789.8700</v>
      </c>
      <c r="S6" s="6">
        <f>RTD("gartle.rtd",,"YahooFinanceQuotes",Table1[Symbol],"ChangeFromYearHigh")</f>
        <v>-51.416499999999999</v>
      </c>
      <c r="T6" s="6">
        <f>RTD("gartle.rtd",,"YahooFinanceQuotes",Table1[Symbol],"ChangeFromYearLow")</f>
        <v>173.40350000000001</v>
      </c>
      <c r="U6" s="7">
        <f>RTD("gartle.rtd",,"YahooFinanceQuotes",Table1[Symbol],"PercentChangeFromYearHigh")</f>
        <v>-6.5095E-2</v>
      </c>
      <c r="V6" s="7">
        <f>RTD("gartle.rtd",,"YahooFinanceQuotes",Table1[Symbol],"PercentChangeFromYearLow")</f>
        <v>0.30688199999999999</v>
      </c>
      <c r="W6" s="4">
        <f>RTD("gartle.rtd",,"YahooFinanceQuotes",Table1[Symbol],"FiftydayMovingAverage")</f>
        <v>711.34799999999996</v>
      </c>
      <c r="X6" s="4">
        <f>RTD("gartle.rtd",,"YahooFinanceQuotes",Table1[Symbol],"TwoHundredDayMovingAverage")</f>
        <v>717.23699999999997</v>
      </c>
      <c r="Y6" s="6">
        <f>RTD("gartle.rtd",,"YahooFinanceQuotes",Table1[Symbol],"ChangeFromFiftyDayMovingAverage")</f>
        <v>27.105499999999999</v>
      </c>
      <c r="Z6" s="6">
        <f>RTD("gartle.rtd",,"YahooFinanceQuotes",Table1[Symbol],"ChangeFromTwoHundredDayMovingAverage")</f>
        <v>21.2165</v>
      </c>
      <c r="AA6" s="7">
        <f>RTD("gartle.rtd",,"YahooFinanceQuotes",Table1[Symbol],"PercentChangeFromFiftyDayMovingAverage")</f>
        <v>3.8103999999999999E-2</v>
      </c>
      <c r="AB6" s="7">
        <f>RTD("gartle.rtd",,"YahooFinanceQuotes",Table1[Symbol],"PercentChangeFromTwoHundredDayMovingAverage")</f>
        <v>2.9581E-2</v>
      </c>
      <c r="AC6" s="8">
        <f>RTD("gartle.rtd",,"YahooFinanceQuotes",Table1[Symbol],"AverageDailyVolume")</f>
        <v>1648110</v>
      </c>
      <c r="AD6" s="4">
        <f>RTD("gartle.rtd",,"YahooFinanceQuotes",Table1[Symbol],"OneYearTargetPrice")</f>
        <v>917.55</v>
      </c>
      <c r="AE6" s="4">
        <f>RTD("gartle.rtd",,"YahooFinanceQuotes",Table1[Symbol],"PERatio")</f>
        <v>30.048999999999999</v>
      </c>
      <c r="AF6" s="4">
        <f>RTD("gartle.rtd",,"YahooFinanceQuotes",Table1[Symbol],"PEGRatio")</f>
        <v>1.27</v>
      </c>
      <c r="AG6" s="4">
        <f>RTD("gartle.rtd",,"YahooFinanceQuotes",Table1[Symbol],"EPSEstimateCurrentYear")</f>
        <v>33.5</v>
      </c>
      <c r="AH6" s="4">
        <f>RTD("gartle.rtd",,"YahooFinanceQuotes",Table1[Symbol],"EPSEstimateNextQuarter")</f>
        <v>8.35</v>
      </c>
      <c r="AI6" s="4">
        <f>RTD("gartle.rtd",,"YahooFinanceQuotes",Table1[Symbol],"EPSEstimateNextYear")</f>
        <v>39.54</v>
      </c>
      <c r="AJ6" s="4">
        <f>RTD("gartle.rtd",,"YahooFinanceQuotes",Table1[Symbol],"EarningsShare")</f>
        <v>24.574999999999999</v>
      </c>
      <c r="AK6" s="11" t="str">
        <f>RTD("gartle.rtd",,"YahooFinanceQuotes",Table1[Symbol],"MarketCapitalization")</f>
        <v>506.99B</v>
      </c>
      <c r="AL6" s="8">
        <f>RTD("gartle.rtd",,"YahooFinanceQuotes",Table1[Symbol],"MarketCapitalization$")</f>
        <v>506990000000</v>
      </c>
      <c r="AM6" t="e">
        <f>RTD("gartle.rtd",,"YahooFinanceQuotes",Table1[Symbol],"DividendYield")</f>
        <v>#N/A</v>
      </c>
      <c r="AN6" t="e">
        <f>RTD("gartle.rtd",,"YahooFinanceQuotes",Table1[Symbol],"DividendShare")</f>
        <v>#N/A</v>
      </c>
      <c r="AO6" s="2" t="e">
        <f>RTD("gartle.rtd",,"YahooFinanceQuotes",Table1[Symbol],"ExDividendDate")</f>
        <v>#N/A</v>
      </c>
      <c r="AP6" s="2" t="e">
        <f>RTD("gartle.rtd",,"YahooFinanceQuotes",Table1[Symbol],"ExDividendDate2")</f>
        <v>#N/A</v>
      </c>
      <c r="AQ6" s="2" t="e">
        <f>RTD("gartle.rtd",,"YahooFinanceQuotes",Table1[Symbol],"DividendPayDate")</f>
        <v>#N/A</v>
      </c>
      <c r="AR6" s="2" t="e">
        <f>RTD("gartle.rtd",,"YahooFinanceQuotes",Table1[Symbol],"DividendPayDate2")</f>
        <v>#N/A</v>
      </c>
      <c r="AS6" s="4">
        <f>RTD("gartle.rtd",,"YahooFinanceQuotes",Table1[Symbol],"BookValue")</f>
        <v>179.922</v>
      </c>
      <c r="AT6" s="4">
        <f>RTD("gartle.rtd",,"YahooFinanceQuotes",Table1[Symbol],"PriceBook")</f>
        <v>4.1040999999999999</v>
      </c>
      <c r="AU6" s="4">
        <f>RTD("gartle.rtd",,"YahooFinanceQuotes",Table1[Symbol],"PriceSales")</f>
        <v>6.5006000000000004</v>
      </c>
      <c r="AV6" s="4">
        <f>RTD("gartle.rtd",,"YahooFinanceQuotes",Table1[Symbol],"PriceEPSEstimateCurrentYear")</f>
        <v>22.043399999999998</v>
      </c>
      <c r="AW6" s="4">
        <f>RTD("gartle.rtd",,"YahooFinanceQuotes",Table1[Symbol],"PriceEPSEstimateNextYear")</f>
        <v>18.676100000000002</v>
      </c>
      <c r="AX6" t="str">
        <f>RTD("gartle.rtd",,"YahooFinanceQuotes",Table1[Symbol],"EBITDA")</f>
        <v>25.51B</v>
      </c>
      <c r="AY6" s="8">
        <f>RTD("gartle.rtd",,"YahooFinanceQuotes",Table1[Symbol],"EBITDA$")</f>
        <v>25510000000</v>
      </c>
      <c r="AZ6" t="str">
        <f>RTD("gartle.rtd",,"YahooFinanceQuotes",Table1[Symbol],"Name")</f>
        <v>Alphabet Inc.</v>
      </c>
      <c r="BA6" t="str">
        <f>RTD("gartle.rtd",,"YahooFinanceQuotes",Table1[Symbol],"StockExchange")</f>
        <v>NMS</v>
      </c>
      <c r="BB6">
        <f>RTD("gartle.rtd",,"YahooFinanceQuotes",Table1[Symbol],"rtd_LastError")</f>
        <v>0</v>
      </c>
      <c r="BC6" t="str">
        <f>RTD("gartle.rtd",,"YahooFinanceQuotes",Table1[Symbol],"rtd_LastMessage")</f>
        <v/>
      </c>
      <c r="BD6" s="9">
        <f>RTD("gartle.rtd",,"YahooFinanceQuotes",Table1[Symbol],"rtd_LastUpdate")</f>
        <v>42578.491148136571</v>
      </c>
      <c r="BE6" s="2">
        <f>RTD("gartle.rtd",,"YahooFinanceQuotes",Table1[Symbol],"rtd_LastUpdateDate")</f>
        <v>42578</v>
      </c>
      <c r="BF6" s="3">
        <f>RTD("gartle.rtd",,"YahooFinanceQuotes",Table1[Symbol],"rtd_LastUpdateTime")</f>
        <v>0.49114813657407408</v>
      </c>
    </row>
    <row r="7" spans="2:58" x14ac:dyDescent="0.25">
      <c r="B7" s="10" t="s">
        <v>57</v>
      </c>
      <c r="C7" s="2">
        <f>RTD("gartle.rtd",,"YahooFinanceQuotes",Table1[Symbol],"LastTradeDate")</f>
        <v>42578</v>
      </c>
      <c r="D7" s="3">
        <f>RTD("gartle.rtd",,"YahooFinanceQuotes",Table1[Symbol],"LastTradeTime")</f>
        <v>0.40833333333333333</v>
      </c>
      <c r="E7" s="1">
        <f>RTD("gartle.rtd",,"YahooFinanceQuotes",Table1[Symbol],"Last:tick")</f>
        <v>1</v>
      </c>
      <c r="F7" s="4">
        <f>RTD("gartle.rtd",,"YahooFinanceQuotes",Table1[Symbol],"Last")</f>
        <v>192.22139999999999</v>
      </c>
      <c r="G7" s="12">
        <f>RTD("gartle.rtd",,"YahooFinanceQuotes",Table1[Symbol],"Change")</f>
        <v>-0.3286</v>
      </c>
      <c r="H7" s="7">
        <f>RTD("gartle.rtd",,"YahooFinanceQuotes",Table1[Symbol],"ChangeInPercent")</f>
        <v>-1.707E-3</v>
      </c>
      <c r="I7" s="4">
        <f>RTD("gartle.rtd",,"YahooFinanceQuotes",Table1[Symbol],"Open")</f>
        <v>192.13</v>
      </c>
      <c r="J7" s="4">
        <f>RTD("gartle.rtd",,"YahooFinanceQuotes",Table1[Symbol],"High")</f>
        <v>192.35</v>
      </c>
      <c r="K7" s="4">
        <f>RTD("gartle.rtd",,"YahooFinanceQuotes",Table1[Symbol],"Low")</f>
        <v>192.13</v>
      </c>
      <c r="L7" s="8">
        <f>RTD("gartle.rtd",,"YahooFinanceQuotes",Table1[Symbol],"Volume")</f>
        <v>41691</v>
      </c>
      <c r="M7" t="str">
        <f>RTD("gartle.rtd",,"YahooFinanceQuotes",Table1[Symbol],"DaysRange")</f>
        <v>192.1300 - 192.3500</v>
      </c>
      <c r="N7" s="4">
        <f>RTD("gartle.rtd",,"YahooFinanceQuotes",Table1[Symbol],"PreviousClose")</f>
        <v>192.55</v>
      </c>
      <c r="O7">
        <f>RTD("gartle.rtd",,"YahooFinanceQuotes",Table1[Symbol],"ShortRatio")</f>
        <v>0.53</v>
      </c>
      <c r="P7" s="4">
        <f>RTD("gartle.rtd",,"YahooFinanceQuotes",Table1[Symbol],"YearHigh")</f>
        <v>258.39</v>
      </c>
      <c r="Q7" s="4">
        <f>RTD("gartle.rtd",,"YahooFinanceQuotes",Table1[Symbol],"YearLow")</f>
        <v>98.25</v>
      </c>
      <c r="R7" t="str">
        <f>RTD("gartle.rtd",,"YahooFinanceQuotes",Table1[Symbol],"YearRange")</f>
        <v>98.2500 - 258.3900</v>
      </c>
      <c r="S7" s="6">
        <f>RTD("gartle.rtd",,"YahooFinanceQuotes",Table1[Symbol],"ChangeFromYearHigh")</f>
        <v>-66.168599999999998</v>
      </c>
      <c r="T7" s="6">
        <f>RTD("gartle.rtd",,"YahooFinanceQuotes",Table1[Symbol],"ChangeFromYearLow")</f>
        <v>93.971400000000003</v>
      </c>
      <c r="U7" s="7">
        <f>RTD("gartle.rtd",,"YahooFinanceQuotes",Table1[Symbol],"PercentChangeFromYearHigh")</f>
        <v>-0.25608000000000003</v>
      </c>
      <c r="V7" s="7">
        <f>RTD("gartle.rtd",,"YahooFinanceQuotes",Table1[Symbol],"PercentChangeFromYearLow")</f>
        <v>0.95645200000000008</v>
      </c>
      <c r="W7" s="4">
        <f>RTD("gartle.rtd",,"YahooFinanceQuotes",Table1[Symbol],"FiftydayMovingAverage")</f>
        <v>183.874</v>
      </c>
      <c r="X7" s="4">
        <f>RTD("gartle.rtd",,"YahooFinanceQuotes",Table1[Symbol],"TwoHundredDayMovingAverage")</f>
        <v>145.61099999999999</v>
      </c>
      <c r="Y7" s="6">
        <f>RTD("gartle.rtd",,"YahooFinanceQuotes",Table1[Symbol],"ChangeFromFiftyDayMovingAverage")</f>
        <v>8.3474000000000004</v>
      </c>
      <c r="Z7" s="6">
        <f>RTD("gartle.rtd",,"YahooFinanceQuotes",Table1[Symbol],"ChangeFromTwoHundredDayMovingAverage")</f>
        <v>46.610399999999998</v>
      </c>
      <c r="AA7" s="7">
        <f>RTD("gartle.rtd",,"YahooFinanceQuotes",Table1[Symbol],"PercentChangeFromFiftyDayMovingAverage")</f>
        <v>4.5397E-2</v>
      </c>
      <c r="AB7" s="7">
        <f>RTD("gartle.rtd",,"YahooFinanceQuotes",Table1[Symbol],"PercentChangeFromTwoHundredDayMovingAverage")</f>
        <v>0.320102</v>
      </c>
      <c r="AC7" s="8">
        <f>RTD("gartle.rtd",,"YahooFinanceQuotes",Table1[Symbol],"AverageDailyVolume")</f>
        <v>2855550</v>
      </c>
      <c r="AD7" s="4">
        <f>RTD("gartle.rtd",,"YahooFinanceQuotes",Table1[Symbol],"OneYearTargetPrice")</f>
        <v>184.36</v>
      </c>
      <c r="AE7" s="4" t="e">
        <f>RTD("gartle.rtd",,"YahooFinanceQuotes",Table1[Symbol],"PERatio")</f>
        <v>#N/A</v>
      </c>
      <c r="AF7" s="4">
        <f>RTD("gartle.rtd",,"YahooFinanceQuotes",Table1[Symbol],"PEGRatio")</f>
        <v>2.1800000000000002</v>
      </c>
      <c r="AG7" s="4">
        <f>RTD("gartle.rtd",,"YahooFinanceQuotes",Table1[Symbol],"EPSEstimateCurrentYear")</f>
        <v>3.45</v>
      </c>
      <c r="AH7" s="4">
        <f>RTD("gartle.rtd",,"YahooFinanceQuotes",Table1[Symbol],"EPSEstimateNextQuarter")</f>
        <v>0.87</v>
      </c>
      <c r="AI7" s="4">
        <f>RTD("gartle.rtd",,"YahooFinanceQuotes",Table1[Symbol],"EPSEstimateNextYear")</f>
        <v>4.2300000000000004</v>
      </c>
      <c r="AJ7" s="4">
        <f>RTD("gartle.rtd",,"YahooFinanceQuotes",Table1[Symbol],"EarningsShare")</f>
        <v>-1.3009999999999999</v>
      </c>
      <c r="AK7" s="11" t="str">
        <f>RTD("gartle.rtd",,"YahooFinanceQuotes",Table1[Symbol],"MarketCapitalization")</f>
        <v>25.67B</v>
      </c>
      <c r="AL7" s="8">
        <f>RTD("gartle.rtd",,"YahooFinanceQuotes",Table1[Symbol],"MarketCapitalization$")</f>
        <v>25670000000</v>
      </c>
      <c r="AM7" t="e">
        <f>RTD("gartle.rtd",,"YahooFinanceQuotes",Table1[Symbol],"DividendYield")</f>
        <v>#N/A</v>
      </c>
      <c r="AN7" t="e">
        <f>RTD("gartle.rtd",,"YahooFinanceQuotes",Table1[Symbol],"DividendShare")</f>
        <v>#N/A</v>
      </c>
      <c r="AO7" s="2" t="e">
        <f>RTD("gartle.rtd",,"YahooFinanceQuotes",Table1[Symbol],"ExDividendDate")</f>
        <v>#N/A</v>
      </c>
      <c r="AP7" s="2" t="e">
        <f>RTD("gartle.rtd",,"YahooFinanceQuotes",Table1[Symbol],"ExDividendDate2")</f>
        <v>#N/A</v>
      </c>
      <c r="AQ7" s="2" t="e">
        <f>RTD("gartle.rtd",,"YahooFinanceQuotes",Table1[Symbol],"DividendPayDate")</f>
        <v>#N/A</v>
      </c>
      <c r="AR7" s="2" t="e">
        <f>RTD("gartle.rtd",,"YahooFinanceQuotes",Table1[Symbol],"DividendPayDate2")</f>
        <v>#N/A</v>
      </c>
      <c r="AS7" s="4">
        <f>RTD("gartle.rtd",,"YahooFinanceQuotes",Table1[Symbol],"BookValue")</f>
        <v>34.536999999999999</v>
      </c>
      <c r="AT7" s="4">
        <f>RTD("gartle.rtd",,"YahooFinanceQuotes",Table1[Symbol],"PriceBook")</f>
        <v>5.5751999999999997</v>
      </c>
      <c r="AU7" s="4">
        <f>RTD("gartle.rtd",,"YahooFinanceQuotes",Table1[Symbol],"PriceSales")</f>
        <v>8.0008999999999997</v>
      </c>
      <c r="AV7" s="4">
        <f>RTD("gartle.rtd",,"YahooFinanceQuotes",Table1[Symbol],"PriceEPSEstimateCurrentYear")</f>
        <v>55.716299999999997</v>
      </c>
      <c r="AW7" s="4">
        <f>RTD("gartle.rtd",,"YahooFinanceQuotes",Table1[Symbol],"PriceEPSEstimateNextYear")</f>
        <v>45.442399999999999</v>
      </c>
      <c r="AX7" t="str">
        <f>RTD("gartle.rtd",,"YahooFinanceQuotes",Table1[Symbol],"EBITDA")</f>
        <v>266.14M</v>
      </c>
      <c r="AY7" s="8">
        <f>RTD("gartle.rtd",,"YahooFinanceQuotes",Table1[Symbol],"EBITDA$")</f>
        <v>266140000</v>
      </c>
      <c r="AZ7" t="str">
        <f>RTD("gartle.rtd",,"YahooFinanceQuotes",Table1[Symbol],"Name")</f>
        <v>LinkedIn Corporation Class A Co</v>
      </c>
      <c r="BA7" t="str">
        <f>RTD("gartle.rtd",,"YahooFinanceQuotes",Table1[Symbol],"StockExchange")</f>
        <v>NYQ</v>
      </c>
      <c r="BB7">
        <f>RTD("gartle.rtd",,"YahooFinanceQuotes",Table1[Symbol],"rtd_LastError")</f>
        <v>0</v>
      </c>
      <c r="BC7" t="str">
        <f>RTD("gartle.rtd",,"YahooFinanceQuotes",Table1[Symbol],"rtd_LastMessage")</f>
        <v/>
      </c>
      <c r="BD7" s="9">
        <f>RTD("gartle.rtd",,"YahooFinanceQuotes",Table1[Symbol],"rtd_LastUpdate")</f>
        <v>42578.491276400462</v>
      </c>
      <c r="BE7" s="2">
        <f>RTD("gartle.rtd",,"YahooFinanceQuotes",Table1[Symbol],"rtd_LastUpdateDate")</f>
        <v>42578</v>
      </c>
      <c r="BF7" s="3">
        <f>RTD("gartle.rtd",,"YahooFinanceQuotes",Table1[Symbol],"rtd_LastUpdateTime")</f>
        <v>0.49127640046296295</v>
      </c>
    </row>
    <row r="8" spans="2:58" x14ac:dyDescent="0.25">
      <c r="B8" s="10" t="s">
        <v>54</v>
      </c>
      <c r="C8" s="2">
        <f>RTD("gartle.rtd",,"YahooFinanceQuotes",Table1[Symbol],"LastTradeDate")</f>
        <v>42577</v>
      </c>
      <c r="D8" s="3">
        <f>RTD("gartle.rtd",,"YahooFinanceQuotes",Table1[Symbol],"LastTradeTime")</f>
        <v>0.66666666666666663</v>
      </c>
      <c r="E8" s="1">
        <f>RTD("gartle.rtd",,"YahooFinanceQuotes",Table1[Symbol],"Last:tick")</f>
        <v>0</v>
      </c>
      <c r="F8" s="4">
        <f>RTD("gartle.rtd",,"YahooFinanceQuotes",Table1[Symbol],"Last")</f>
        <v>56.76</v>
      </c>
      <c r="G8" s="12">
        <f>RTD("gartle.rtd",,"YahooFinanceQuotes",Table1[Symbol],"Change")</f>
        <v>0.03</v>
      </c>
      <c r="H8" s="7">
        <f>RTD("gartle.rtd",,"YahooFinanceQuotes",Table1[Symbol],"ChangeInPercent")</f>
        <v>5.0000000000000001E-4</v>
      </c>
      <c r="I8" s="4">
        <f>RTD("gartle.rtd",,"YahooFinanceQuotes",Table1[Symbol],"Open")</f>
        <v>56.52</v>
      </c>
      <c r="J8" s="4">
        <f>RTD("gartle.rtd",,"YahooFinanceQuotes",Table1[Symbol],"High")</f>
        <v>57.29</v>
      </c>
      <c r="K8" s="4">
        <f>RTD("gartle.rtd",,"YahooFinanceQuotes",Table1[Symbol],"Low")</f>
        <v>56.51</v>
      </c>
      <c r="L8" s="8">
        <f>RTD("gartle.rtd",,"YahooFinanceQuotes",Table1[Symbol],"Volume")</f>
        <v>28087637</v>
      </c>
      <c r="M8" t="str">
        <f>RTD("gartle.rtd",,"YahooFinanceQuotes",Table1[Symbol],"DaysRange")</f>
        <v>56.51 - 57.29</v>
      </c>
      <c r="N8" s="4">
        <f>RTD("gartle.rtd",,"YahooFinanceQuotes",Table1[Symbol],"PreviousClose")</f>
        <v>56.73</v>
      </c>
      <c r="O8">
        <f>RTD("gartle.rtd",,"YahooFinanceQuotes",Table1[Symbol],"ShortRatio")</f>
        <v>1.21</v>
      </c>
      <c r="P8" s="4">
        <f>RTD("gartle.rtd",,"YahooFinanceQuotes",Table1[Symbol],"YearHigh")</f>
        <v>57.29</v>
      </c>
      <c r="Q8" s="4">
        <f>RTD("gartle.rtd",,"YahooFinanceQuotes",Table1[Symbol],"YearLow")</f>
        <v>39.72</v>
      </c>
      <c r="R8" t="str">
        <f>RTD("gartle.rtd",,"YahooFinanceQuotes",Table1[Symbol],"YearRange")</f>
        <v>39.72 - 57.29</v>
      </c>
      <c r="S8" s="6">
        <f>RTD("gartle.rtd",,"YahooFinanceQuotes",Table1[Symbol],"ChangeFromYearHigh")</f>
        <v>-0.53</v>
      </c>
      <c r="T8" s="6">
        <f>RTD("gartle.rtd",,"YahooFinanceQuotes",Table1[Symbol],"ChangeFromYearLow")</f>
        <v>17.04</v>
      </c>
      <c r="U8" s="7">
        <f>RTD("gartle.rtd",,"YahooFinanceQuotes",Table1[Symbol],"PercentChangeFromYearHigh")</f>
        <v>-9.300000000000001E-3</v>
      </c>
      <c r="V8" s="7">
        <f>RTD("gartle.rtd",,"YahooFinanceQuotes",Table1[Symbol],"PercentChangeFromYearLow")</f>
        <v>0.42899999999999999</v>
      </c>
      <c r="W8" s="4">
        <f>RTD("gartle.rtd",,"YahooFinanceQuotes",Table1[Symbol],"FiftydayMovingAverage")</f>
        <v>52.11</v>
      </c>
      <c r="X8" s="4">
        <f>RTD("gartle.rtd",,"YahooFinanceQuotes",Table1[Symbol],"TwoHundredDayMovingAverage")</f>
        <v>52.32</v>
      </c>
      <c r="Y8" s="6">
        <f>RTD("gartle.rtd",,"YahooFinanceQuotes",Table1[Symbol],"ChangeFromFiftyDayMovingAverage")</f>
        <v>4.6500000000000004</v>
      </c>
      <c r="Z8" s="6">
        <f>RTD("gartle.rtd",,"YahooFinanceQuotes",Table1[Symbol],"ChangeFromTwoHundredDayMovingAverage")</f>
        <v>4.4400000000000004</v>
      </c>
      <c r="AA8" s="7">
        <f>RTD("gartle.rtd",,"YahooFinanceQuotes",Table1[Symbol],"PercentChangeFromFiftyDayMovingAverage")</f>
        <v>8.9200000000000002E-2</v>
      </c>
      <c r="AB8" s="7">
        <f>RTD("gartle.rtd",,"YahooFinanceQuotes",Table1[Symbol],"PercentChangeFromTwoHundredDayMovingAverage")</f>
        <v>8.48E-2</v>
      </c>
      <c r="AC8" s="8">
        <f>RTD("gartle.rtd",,"YahooFinanceQuotes",Table1[Symbol],"AverageDailyVolume")</f>
        <v>32321300</v>
      </c>
      <c r="AD8" s="4">
        <f>RTD("gartle.rtd",,"YahooFinanceQuotes",Table1[Symbol],"OneYearTargetPrice")</f>
        <v>59.5</v>
      </c>
      <c r="AE8" s="4">
        <f>RTD("gartle.rtd",,"YahooFinanceQuotes",Table1[Symbol],"PERatio")</f>
        <v>27.03</v>
      </c>
      <c r="AF8" s="4">
        <f>RTD("gartle.rtd",,"YahooFinanceQuotes",Table1[Symbol],"PEGRatio")</f>
        <v>2.29</v>
      </c>
      <c r="AG8" s="4">
        <f>RTD("gartle.rtd",,"YahooFinanceQuotes",Table1[Symbol],"EPSEstimateCurrentYear")</f>
        <v>2.9</v>
      </c>
      <c r="AH8" s="4">
        <f>RTD("gartle.rtd",,"YahooFinanceQuotes",Table1[Symbol],"EPSEstimateNextQuarter")</f>
        <v>0.79</v>
      </c>
      <c r="AI8" s="4">
        <f>RTD("gartle.rtd",,"YahooFinanceQuotes",Table1[Symbol],"EPSEstimateNextYear")</f>
        <v>3.22</v>
      </c>
      <c r="AJ8" s="4">
        <f>RTD("gartle.rtd",,"YahooFinanceQuotes",Table1[Symbol],"EarningsShare")</f>
        <v>2.1</v>
      </c>
      <c r="AK8" s="11" t="str">
        <f>RTD("gartle.rtd",,"YahooFinanceQuotes",Table1[Symbol],"MarketCapitalization")</f>
        <v>443.18B</v>
      </c>
      <c r="AL8" s="8">
        <f>RTD("gartle.rtd",,"YahooFinanceQuotes",Table1[Symbol],"MarketCapitalization$")</f>
        <v>443180000000</v>
      </c>
      <c r="AM8">
        <f>RTD("gartle.rtd",,"YahooFinanceQuotes",Table1[Symbol],"DividendYield")</f>
        <v>2.5499999999999998E-2</v>
      </c>
      <c r="AN8">
        <f>RTD("gartle.rtd",,"YahooFinanceQuotes",Table1[Symbol],"DividendShare")</f>
        <v>1.44</v>
      </c>
      <c r="AO8" s="2">
        <f>RTD("gartle.rtd",,"YahooFinanceQuotes",Table1[Symbol],"ExDividendDate")</f>
        <v>42507</v>
      </c>
      <c r="AP8" s="2">
        <f>RTD("gartle.rtd",,"YahooFinanceQuotes",Table1[Symbol],"ExDividendDate2")</f>
        <v>42507</v>
      </c>
      <c r="AQ8" s="2">
        <f>RTD("gartle.rtd",,"YahooFinanceQuotes",Table1[Symbol],"DividendPayDate")</f>
        <v>42621</v>
      </c>
      <c r="AR8" s="2">
        <f>RTD("gartle.rtd",,"YahooFinanceQuotes",Table1[Symbol],"DividendPayDate2")</f>
        <v>42621</v>
      </c>
      <c r="AS8" s="4">
        <f>RTD("gartle.rtd",,"YahooFinanceQuotes",Table1[Symbol],"BookValue")</f>
        <v>9.2200000000000006</v>
      </c>
      <c r="AT8" s="4">
        <f>RTD("gartle.rtd",,"YahooFinanceQuotes",Table1[Symbol],"PriceBook")</f>
        <v>6.15</v>
      </c>
      <c r="AU8" s="4">
        <f>RTD("gartle.rtd",,"YahooFinanceQuotes",Table1[Symbol],"PriceSales")</f>
        <v>5.19</v>
      </c>
      <c r="AV8" s="4">
        <f>RTD("gartle.rtd",,"YahooFinanceQuotes",Table1[Symbol],"PriceEPSEstimateCurrentYear")</f>
        <v>19.57</v>
      </c>
      <c r="AW8" s="4">
        <f>RTD("gartle.rtd",,"YahooFinanceQuotes",Table1[Symbol],"PriceEPSEstimateNextYear")</f>
        <v>17.57</v>
      </c>
      <c r="AX8" t="str">
        <f>RTD("gartle.rtd",,"YahooFinanceQuotes",Table1[Symbol],"EBITDA")</f>
        <v>27.91B</v>
      </c>
      <c r="AY8" s="8">
        <f>RTD("gartle.rtd",,"YahooFinanceQuotes",Table1[Symbol],"EBITDA$")</f>
        <v>27910000000</v>
      </c>
      <c r="AZ8" t="str">
        <f>RTD("gartle.rtd",,"YahooFinanceQuotes",Table1[Symbol],"Name")</f>
        <v>Microsoft Corporation</v>
      </c>
      <c r="BA8" t="str">
        <f>RTD("gartle.rtd",,"YahooFinanceQuotes",Table1[Symbol],"StockExchange")</f>
        <v>NMS</v>
      </c>
      <c r="BB8">
        <f>RTD("gartle.rtd",,"YahooFinanceQuotes",Table1[Symbol],"rtd_LastError")</f>
        <v>0</v>
      </c>
      <c r="BC8" t="str">
        <f>RTD("gartle.rtd",,"YahooFinanceQuotes",Table1[Symbol],"rtd_LastMessage")</f>
        <v/>
      </c>
      <c r="BD8" s="9">
        <f>RTD("gartle.rtd",,"YahooFinanceQuotes",Table1[Symbol],"rtd_LastUpdate")</f>
        <v>42578.49111787037</v>
      </c>
      <c r="BE8" s="2">
        <f>RTD("gartle.rtd",,"YahooFinanceQuotes",Table1[Symbol],"rtd_LastUpdateDate")</f>
        <v>42578</v>
      </c>
      <c r="BF8" s="3">
        <f>RTD("gartle.rtd",,"YahooFinanceQuotes",Table1[Symbol],"rtd_LastUpdateTime")</f>
        <v>0.49111787037037036</v>
      </c>
    </row>
    <row r="9" spans="2:58" x14ac:dyDescent="0.25">
      <c r="B9" s="10" t="s">
        <v>55</v>
      </c>
      <c r="C9" s="2">
        <f>RTD("gartle.rtd",,"YahooFinanceQuotes",Table1[Symbol],"LastTradeDate")</f>
        <v>42577</v>
      </c>
      <c r="D9" s="3">
        <f>RTD("gartle.rtd",,"YahooFinanceQuotes",Table1[Symbol],"LastTradeTime")</f>
        <v>0.66666666666666663</v>
      </c>
      <c r="E9" s="1">
        <f>RTD("gartle.rtd",,"YahooFinanceQuotes",Table1[Symbol],"Last:tick")</f>
        <v>0</v>
      </c>
      <c r="F9" s="4">
        <f>RTD("gartle.rtd",,"YahooFinanceQuotes",Table1[Symbol],"Last")</f>
        <v>40.94</v>
      </c>
      <c r="G9" s="12">
        <f>RTD("gartle.rtd",,"YahooFinanceQuotes",Table1[Symbol],"Change")</f>
        <v>0</v>
      </c>
      <c r="H9" s="7">
        <f>RTD("gartle.rtd",,"YahooFinanceQuotes",Table1[Symbol],"ChangeInPercent")</f>
        <v>0</v>
      </c>
      <c r="I9" s="4">
        <f>RTD("gartle.rtd",,"YahooFinanceQuotes",Table1[Symbol],"Open")</f>
        <v>0</v>
      </c>
      <c r="J9" s="4">
        <f>RTD("gartle.rtd",,"YahooFinanceQuotes",Table1[Symbol],"High")</f>
        <v>0</v>
      </c>
      <c r="K9" s="4">
        <f>RTD("gartle.rtd",,"YahooFinanceQuotes",Table1[Symbol],"Low")</f>
        <v>0</v>
      </c>
      <c r="L9" s="8">
        <f>RTD("gartle.rtd",,"YahooFinanceQuotes",Table1[Symbol],"Volume")</f>
        <v>0</v>
      </c>
      <c r="M9" t="str">
        <f>RTD("gartle.rtd",,"YahooFinanceQuotes",Table1[Symbol],"DaysRange")</f>
        <v/>
      </c>
      <c r="N9" s="4">
        <f>RTD("gartle.rtd",,"YahooFinanceQuotes",Table1[Symbol],"PreviousClose")</f>
        <v>40.94</v>
      </c>
      <c r="O9">
        <f>RTD("gartle.rtd",,"YahooFinanceQuotes",Table1[Symbol],"ShortRatio")</f>
        <v>2.19</v>
      </c>
      <c r="P9" s="4">
        <f>RTD("gartle.rtd",,"YahooFinanceQuotes",Table1[Symbol],"YearHigh")</f>
        <v>42</v>
      </c>
      <c r="Q9" s="4">
        <f>RTD("gartle.rtd",,"YahooFinanceQuotes",Table1[Symbol],"YearLow")</f>
        <v>33.130000000000003</v>
      </c>
      <c r="R9" t="str">
        <f>RTD("gartle.rtd",,"YahooFinanceQuotes",Table1[Symbol],"YearRange")</f>
        <v>33.13 - 42.00</v>
      </c>
      <c r="S9" s="6">
        <f>RTD("gartle.rtd",,"YahooFinanceQuotes",Table1[Symbol],"ChangeFromYearHigh")</f>
        <v>-1.06</v>
      </c>
      <c r="T9" s="6">
        <f>RTD("gartle.rtd",,"YahooFinanceQuotes",Table1[Symbol],"ChangeFromYearLow")</f>
        <v>7.81</v>
      </c>
      <c r="U9" s="7">
        <f>RTD("gartle.rtd",,"YahooFinanceQuotes",Table1[Symbol],"PercentChangeFromYearHigh")</f>
        <v>-2.52E-2</v>
      </c>
      <c r="V9" s="7">
        <f>RTD("gartle.rtd",,"YahooFinanceQuotes",Table1[Symbol],"PercentChangeFromYearLow")</f>
        <v>0.23569999999999999</v>
      </c>
      <c r="W9" s="4">
        <f>RTD("gartle.rtd",,"YahooFinanceQuotes",Table1[Symbol],"FiftydayMovingAverage")</f>
        <v>40.22</v>
      </c>
      <c r="X9" s="4">
        <f>RTD("gartle.rtd",,"YahooFinanceQuotes",Table1[Symbol],"TwoHundredDayMovingAverage")</f>
        <v>38.94</v>
      </c>
      <c r="Y9" s="6">
        <f>RTD("gartle.rtd",,"YahooFinanceQuotes",Table1[Symbol],"ChangeFromFiftyDayMovingAverage")</f>
        <v>0.72</v>
      </c>
      <c r="Z9" s="6">
        <f>RTD("gartle.rtd",,"YahooFinanceQuotes",Table1[Symbol],"ChangeFromTwoHundredDayMovingAverage")</f>
        <v>2</v>
      </c>
      <c r="AA9" s="7">
        <f>RTD("gartle.rtd",,"YahooFinanceQuotes",Table1[Symbol],"PercentChangeFromFiftyDayMovingAverage")</f>
        <v>1.78E-2</v>
      </c>
      <c r="AB9" s="7">
        <f>RTD("gartle.rtd",,"YahooFinanceQuotes",Table1[Symbol],"PercentChangeFromTwoHundredDayMovingAverage")</f>
        <v>5.1299999999999998E-2</v>
      </c>
      <c r="AC9" s="8">
        <f>RTD("gartle.rtd",,"YahooFinanceQuotes",Table1[Symbol],"AverageDailyVolume")</f>
        <v>13722900</v>
      </c>
      <c r="AD9" s="4">
        <f>RTD("gartle.rtd",,"YahooFinanceQuotes",Table1[Symbol],"OneYearTargetPrice")</f>
        <v>44.03</v>
      </c>
      <c r="AE9" s="4">
        <f>RTD("gartle.rtd",,"YahooFinanceQuotes",Table1[Symbol],"PERatio")</f>
        <v>19.78</v>
      </c>
      <c r="AF9" s="4">
        <f>RTD("gartle.rtd",,"YahooFinanceQuotes",Table1[Symbol],"PEGRatio")</f>
        <v>1.89</v>
      </c>
      <c r="AG9" s="4">
        <f>RTD("gartle.rtd",,"YahooFinanceQuotes",Table1[Symbol],"EPSEstimateCurrentYear")</f>
        <v>2.77</v>
      </c>
      <c r="AH9" s="4">
        <f>RTD("gartle.rtd",,"YahooFinanceQuotes",Table1[Symbol],"EPSEstimateNextQuarter")</f>
        <v>0.65</v>
      </c>
      <c r="AI9" s="4">
        <f>RTD("gartle.rtd",,"YahooFinanceQuotes",Table1[Symbol],"EPSEstimateNextYear")</f>
        <v>3.02</v>
      </c>
      <c r="AJ9" s="4">
        <f>RTD("gartle.rtd",,"YahooFinanceQuotes",Table1[Symbol],"EarningsShare")</f>
        <v>2.0699999999999998</v>
      </c>
      <c r="AK9" s="11" t="str">
        <f>RTD("gartle.rtd",,"YahooFinanceQuotes",Table1[Symbol],"MarketCapitalization")</f>
        <v>168.78B</v>
      </c>
      <c r="AL9" s="8">
        <f>RTD("gartle.rtd",,"YahooFinanceQuotes",Table1[Symbol],"MarketCapitalization$")</f>
        <v>168780000000</v>
      </c>
      <c r="AM9">
        <f>RTD("gartle.rtd",,"YahooFinanceQuotes",Table1[Symbol],"DividendYield")</f>
        <v>1.46E-2</v>
      </c>
      <c r="AN9">
        <f>RTD("gartle.rtd",,"YahooFinanceQuotes",Table1[Symbol],"DividendShare")</f>
        <v>0.6</v>
      </c>
      <c r="AO9" s="2">
        <f>RTD("gartle.rtd",,"YahooFinanceQuotes",Table1[Symbol],"ExDividendDate")</f>
        <v>42552</v>
      </c>
      <c r="AP9" s="2">
        <f>RTD("gartle.rtd",,"YahooFinanceQuotes",Table1[Symbol],"ExDividendDate2")</f>
        <v>42552</v>
      </c>
      <c r="AQ9" s="2">
        <f>RTD("gartle.rtd",,"YahooFinanceQuotes",Table1[Symbol],"DividendPayDate")</f>
        <v>42578</v>
      </c>
      <c r="AR9" s="2">
        <f>RTD("gartle.rtd",,"YahooFinanceQuotes",Table1[Symbol],"DividendPayDate2")</f>
        <v>42578</v>
      </c>
      <c r="AS9" s="4">
        <f>RTD("gartle.rtd",,"YahooFinanceQuotes",Table1[Symbol],"BookValue")</f>
        <v>11.45</v>
      </c>
      <c r="AT9" s="4">
        <f>RTD("gartle.rtd",,"YahooFinanceQuotes",Table1[Symbol],"PriceBook")</f>
        <v>3.58</v>
      </c>
      <c r="AU9" s="4">
        <f>RTD("gartle.rtd",,"YahooFinanceQuotes",Table1[Symbol],"PriceSales")</f>
        <v>4.5599999999999996</v>
      </c>
      <c r="AV9" s="4">
        <f>RTD("gartle.rtd",,"YahooFinanceQuotes",Table1[Symbol],"PriceEPSEstimateCurrentYear")</f>
        <v>14.78</v>
      </c>
      <c r="AW9" s="4">
        <f>RTD("gartle.rtd",,"YahooFinanceQuotes",Table1[Symbol],"PriceEPSEstimateNextYear")</f>
        <v>13.56</v>
      </c>
      <c r="AX9" t="str">
        <f>RTD("gartle.rtd",,"YahooFinanceQuotes",Table1[Symbol],"EBITDA")</f>
        <v>14.75B</v>
      </c>
      <c r="AY9" s="8">
        <f>RTD("gartle.rtd",,"YahooFinanceQuotes",Table1[Symbol],"EBITDA$")</f>
        <v>14750000000</v>
      </c>
      <c r="AZ9" t="str">
        <f>RTD("gartle.rtd",,"YahooFinanceQuotes",Table1[Symbol],"Name")</f>
        <v>Oracle Corporation Common Stock</v>
      </c>
      <c r="BA9" t="str">
        <f>RTD("gartle.rtd",,"YahooFinanceQuotes",Table1[Symbol],"StockExchange")</f>
        <v>NYQ</v>
      </c>
      <c r="BB9">
        <f>RTD("gartle.rtd",,"YahooFinanceQuotes",Table1[Symbol],"rtd_LastError")</f>
        <v>0</v>
      </c>
      <c r="BC9" t="str">
        <f>RTD("gartle.rtd",,"YahooFinanceQuotes",Table1[Symbol],"rtd_LastMessage")</f>
        <v/>
      </c>
      <c r="BD9" s="9">
        <f>RTD("gartle.rtd",,"YahooFinanceQuotes",Table1[Symbol],"rtd_LastUpdate")</f>
        <v>42578.491167881948</v>
      </c>
      <c r="BE9" s="2">
        <f>RTD("gartle.rtd",,"YahooFinanceQuotes",Table1[Symbol],"rtd_LastUpdateDate")</f>
        <v>42578</v>
      </c>
      <c r="BF9" s="3">
        <f>RTD("gartle.rtd",,"YahooFinanceQuotes",Table1[Symbol],"rtd_LastUpdateTime")</f>
        <v>0.49116788194444444</v>
      </c>
    </row>
    <row r="10" spans="2:58" x14ac:dyDescent="0.25">
      <c r="B10" s="10" t="s">
        <v>58</v>
      </c>
      <c r="C10" s="2">
        <f>RTD("gartle.rtd",,"YahooFinanceQuotes",Table1[Symbol],"LastTradeDate")</f>
        <v>42578</v>
      </c>
      <c r="D10" s="3">
        <f>RTD("gartle.rtd",,"YahooFinanceQuotes",Table1[Symbol],"LastTradeTime")</f>
        <v>0.42638888888888887</v>
      </c>
      <c r="E10" s="1">
        <f>RTD("gartle.rtd",,"YahooFinanceQuotes",Table1[Symbol],"Last:tick")</f>
        <v>0</v>
      </c>
      <c r="F10" s="4">
        <f>RTD("gartle.rtd",,"YahooFinanceQuotes",Table1[Symbol],"Last")</f>
        <v>38.744999999999997</v>
      </c>
      <c r="G10" s="12">
        <f>RTD("gartle.rtd",,"YahooFinanceQuotes",Table1[Symbol],"Change")</f>
        <v>-1.4999999999999999E-2</v>
      </c>
      <c r="H10" s="7">
        <f>RTD("gartle.rtd",,"YahooFinanceQuotes",Table1[Symbol],"ChangeInPercent")</f>
        <v>-3.8999999999999999E-4</v>
      </c>
      <c r="I10" s="4">
        <f>RTD("gartle.rtd",,"YahooFinanceQuotes",Table1[Symbol],"Open")</f>
        <v>38.659999999999997</v>
      </c>
      <c r="J10" s="4">
        <f>RTD("gartle.rtd",,"YahooFinanceQuotes",Table1[Symbol],"High")</f>
        <v>38.770000000000003</v>
      </c>
      <c r="K10" s="4">
        <f>RTD("gartle.rtd",,"YahooFinanceQuotes",Table1[Symbol],"Low")</f>
        <v>38.46</v>
      </c>
      <c r="L10" s="8">
        <f>RTD("gartle.rtd",,"YahooFinanceQuotes",Table1[Symbol],"Volume")</f>
        <v>2129968</v>
      </c>
      <c r="M10" t="str">
        <f>RTD("gartle.rtd",,"YahooFinanceQuotes",Table1[Symbol],"DaysRange")</f>
        <v>38.460 - 38.770</v>
      </c>
      <c r="N10" s="4">
        <f>RTD("gartle.rtd",,"YahooFinanceQuotes",Table1[Symbol],"PreviousClose")</f>
        <v>38.76</v>
      </c>
      <c r="O10">
        <f>RTD("gartle.rtd",,"YahooFinanceQuotes",Table1[Symbol],"ShortRatio")</f>
        <v>3.02</v>
      </c>
      <c r="P10" s="4">
        <f>RTD("gartle.rtd",,"YahooFinanceQuotes",Table1[Symbol],"YearHigh")</f>
        <v>39.42</v>
      </c>
      <c r="Q10" s="4">
        <f>RTD("gartle.rtd",,"YahooFinanceQuotes",Table1[Symbol],"YearLow")</f>
        <v>26.15</v>
      </c>
      <c r="R10" t="str">
        <f>RTD("gartle.rtd",,"YahooFinanceQuotes",Table1[Symbol],"YearRange")</f>
        <v>26.150 - 39.420</v>
      </c>
      <c r="S10" s="6">
        <f>RTD("gartle.rtd",,"YahooFinanceQuotes",Table1[Symbol],"ChangeFromYearHigh")</f>
        <v>-0.67500000000000004</v>
      </c>
      <c r="T10" s="6">
        <f>RTD("gartle.rtd",,"YahooFinanceQuotes",Table1[Symbol],"ChangeFromYearLow")</f>
        <v>12.595000000000001</v>
      </c>
      <c r="U10" s="7">
        <f>RTD("gartle.rtd",,"YahooFinanceQuotes",Table1[Symbol],"PercentChangeFromYearHigh")</f>
        <v>-1.712E-2</v>
      </c>
      <c r="V10" s="7">
        <f>RTD("gartle.rtd",,"YahooFinanceQuotes",Table1[Symbol],"PercentChangeFromYearLow")</f>
        <v>0.48164000000000001</v>
      </c>
      <c r="W10" s="4">
        <f>RTD("gartle.rtd",,"YahooFinanceQuotes",Table1[Symbol],"FiftydayMovingAverage")</f>
        <v>37.512</v>
      </c>
      <c r="X10" s="4">
        <f>RTD("gartle.rtd",,"YahooFinanceQuotes",Table1[Symbol],"TwoHundredDayMovingAverage")</f>
        <v>34.771000000000001</v>
      </c>
      <c r="Y10" s="6">
        <f>RTD("gartle.rtd",,"YahooFinanceQuotes",Table1[Symbol],"ChangeFromFiftyDayMovingAverage")</f>
        <v>1.2330000000000001</v>
      </c>
      <c r="Z10" s="6">
        <f>RTD("gartle.rtd",,"YahooFinanceQuotes",Table1[Symbol],"ChangeFromTwoHundredDayMovingAverage")</f>
        <v>3.9740000000000002</v>
      </c>
      <c r="AA10" s="7">
        <f>RTD("gartle.rtd",,"YahooFinanceQuotes",Table1[Symbol],"PercentChangeFromFiftyDayMovingAverage")</f>
        <v>3.288E-2</v>
      </c>
      <c r="AB10" s="7">
        <f>RTD("gartle.rtd",,"YahooFinanceQuotes",Table1[Symbol],"PercentChangeFromTwoHundredDayMovingAverage")</f>
        <v>0.1143</v>
      </c>
      <c r="AC10" s="8">
        <f>RTD("gartle.rtd",,"YahooFinanceQuotes",Table1[Symbol],"AverageDailyVolume")</f>
        <v>12591000</v>
      </c>
      <c r="AD10" s="4">
        <f>RTD("gartle.rtd",,"YahooFinanceQuotes",Table1[Symbol],"OneYearTargetPrice")</f>
        <v>42.21</v>
      </c>
      <c r="AE10" s="4" t="e">
        <f>RTD("gartle.rtd",,"YahooFinanceQuotes",Table1[Symbol],"PERatio")</f>
        <v>#N/A</v>
      </c>
      <c r="AF10" s="4">
        <f>RTD("gartle.rtd",,"YahooFinanceQuotes",Table1[Symbol],"PEGRatio")</f>
        <v>-12.6</v>
      </c>
      <c r="AG10" s="4">
        <f>RTD("gartle.rtd",,"YahooFinanceQuotes",Table1[Symbol],"EPSEstimateCurrentYear")</f>
        <v>0.49</v>
      </c>
      <c r="AH10" s="4">
        <f>RTD("gartle.rtd",,"YahooFinanceQuotes",Table1[Symbol],"EPSEstimateNextQuarter")</f>
        <v>0.17</v>
      </c>
      <c r="AI10" s="4">
        <f>RTD("gartle.rtd",,"YahooFinanceQuotes",Table1[Symbol],"EPSEstimateNextYear")</f>
        <v>0.56999999999999995</v>
      </c>
      <c r="AJ10" s="4">
        <f>RTD("gartle.rtd",,"YahooFinanceQuotes",Table1[Symbol],"EarningsShare")</f>
        <v>-5.1849999999999996</v>
      </c>
      <c r="AK10" s="11" t="str">
        <f>RTD("gartle.rtd",,"YahooFinanceQuotes",Table1[Symbol],"MarketCapitalization")</f>
        <v>36.75B</v>
      </c>
      <c r="AL10" s="8">
        <f>RTD("gartle.rtd",,"YahooFinanceQuotes",Table1[Symbol],"MarketCapitalization$")</f>
        <v>36750000000</v>
      </c>
      <c r="AM10" t="e">
        <f>RTD("gartle.rtd",,"YahooFinanceQuotes",Table1[Symbol],"DividendYield")</f>
        <v>#N/A</v>
      </c>
      <c r="AN10" t="e">
        <f>RTD("gartle.rtd",,"YahooFinanceQuotes",Table1[Symbol],"DividendShare")</f>
        <v>#N/A</v>
      </c>
      <c r="AO10" s="2" t="e">
        <f>RTD("gartle.rtd",,"YahooFinanceQuotes",Table1[Symbol],"ExDividendDate")</f>
        <v>#N/A</v>
      </c>
      <c r="AP10" s="2" t="e">
        <f>RTD("gartle.rtd",,"YahooFinanceQuotes",Table1[Symbol],"ExDividendDate2")</f>
        <v>#N/A</v>
      </c>
      <c r="AQ10" s="2" t="e">
        <f>RTD("gartle.rtd",,"YahooFinanceQuotes",Table1[Symbol],"DividendPayDate")</f>
        <v>#N/A</v>
      </c>
      <c r="AR10" s="2" t="e">
        <f>RTD("gartle.rtd",,"YahooFinanceQuotes",Table1[Symbol],"DividendPayDate2")</f>
        <v>#N/A</v>
      </c>
      <c r="AS10" s="4">
        <f>RTD("gartle.rtd",,"YahooFinanceQuotes",Table1[Symbol],"BookValue")</f>
        <v>29.905999999999999</v>
      </c>
      <c r="AT10" s="4">
        <f>RTD("gartle.rtd",,"YahooFinanceQuotes",Table1[Symbol],"PriceBook")</f>
        <v>1.296</v>
      </c>
      <c r="AU10" s="4">
        <f>RTD("gartle.rtd",,"YahooFinanceQuotes",Table1[Symbol],"PriceSales")</f>
        <v>7.5119999999999996</v>
      </c>
      <c r="AV10" s="4">
        <f>RTD("gartle.rtd",,"YahooFinanceQuotes",Table1[Symbol],"PriceEPSEstimateCurrentYear")</f>
        <v>77.489999999999995</v>
      </c>
      <c r="AW10" s="4">
        <f>RTD("gartle.rtd",,"YahooFinanceQuotes",Table1[Symbol],"PriceEPSEstimateNextYear")</f>
        <v>67.974000000000004</v>
      </c>
      <c r="AX10" t="str">
        <f>RTD("gartle.rtd",,"YahooFinanceQuotes",Table1[Symbol],"EBITDA")</f>
        <v>151.08M</v>
      </c>
      <c r="AY10" s="8">
        <f>RTD("gartle.rtd",,"YahooFinanceQuotes",Table1[Symbol],"EBITDA$")</f>
        <v>151080000</v>
      </c>
      <c r="AZ10" t="str">
        <f>RTD("gartle.rtd",,"YahooFinanceQuotes",Table1[Symbol],"Name")</f>
        <v>Yahoo! Inc.</v>
      </c>
      <c r="BA10" t="str">
        <f>RTD("gartle.rtd",,"YahooFinanceQuotes",Table1[Symbol],"StockExchange")</f>
        <v>NMS</v>
      </c>
      <c r="BB10">
        <f>RTD("gartle.rtd",,"YahooFinanceQuotes",Table1[Symbol],"rtd_LastError")</f>
        <v>0</v>
      </c>
      <c r="BC10" t="str">
        <f>RTD("gartle.rtd",,"YahooFinanceQuotes",Table1[Symbol],"rtd_LastMessage")</f>
        <v/>
      </c>
      <c r="BD10" s="9">
        <f>RTD("gartle.rtd",,"YahooFinanceQuotes",Table1[Symbol],"rtd_LastUpdate")</f>
        <v>42578.491111898147</v>
      </c>
      <c r="BE10" s="2">
        <f>RTD("gartle.rtd",,"YahooFinanceQuotes",Table1[Symbol],"rtd_LastUpdateDate")</f>
        <v>42578</v>
      </c>
      <c r="BF10" s="3">
        <f>RTD("gartle.rtd",,"YahooFinanceQuotes",Table1[Symbol],"rtd_LastUpdateTime")</f>
        <v>0.49111189814814815</v>
      </c>
    </row>
    <row r="11" spans="2:58" x14ac:dyDescent="0.25">
      <c r="B11" s="10" t="s">
        <v>64</v>
      </c>
      <c r="C11" s="2">
        <f>RTD("gartle.rtd",,"YahooFinanceQuotes",Table1[Symbol],"LastTradeDate")</f>
        <v>42577</v>
      </c>
      <c r="D11" s="3">
        <f>RTD("gartle.rtd",,"YahooFinanceQuotes",Table1[Symbol],"LastTradeTime")</f>
        <v>0.66597222222222219</v>
      </c>
      <c r="E11" s="13">
        <f>RTD("gartle.rtd",,"YahooFinanceQuotes",Table1[Symbol],"Last:tick")</f>
        <v>0</v>
      </c>
      <c r="F11" s="4">
        <f>RTD("gartle.rtd",,"YahooFinanceQuotes",Table1[Symbol],"Last")</f>
        <v>26.97</v>
      </c>
      <c r="G11" s="14">
        <f>RTD("gartle.rtd",,"YahooFinanceQuotes",Table1[Symbol],"Change")</f>
        <v>0.76</v>
      </c>
      <c r="H11" s="7">
        <f>RTD("gartle.rtd",,"YahooFinanceQuotes",Table1[Symbol],"ChangeInPercent")</f>
        <v>2.8999999999999998E-2</v>
      </c>
      <c r="I11" s="4">
        <f>RTD("gartle.rtd",,"YahooFinanceQuotes",Table1[Symbol],"Open")</f>
        <v>26.63</v>
      </c>
      <c r="J11" s="4">
        <f>RTD("gartle.rtd",,"YahooFinanceQuotes",Table1[Symbol],"High")</f>
        <v>27.08</v>
      </c>
      <c r="K11" s="4">
        <f>RTD("gartle.rtd",,"YahooFinanceQuotes",Table1[Symbol],"Low")</f>
        <v>26.36</v>
      </c>
      <c r="L11" s="8">
        <f>RTD("gartle.rtd",,"YahooFinanceQuotes",Table1[Symbol],"Volume")</f>
        <v>3346041</v>
      </c>
      <c r="M11" s="15" t="str">
        <f>RTD("gartle.rtd",,"YahooFinanceQuotes",Table1[Symbol],"DaysRange")</f>
        <v>26.36 - 27.08</v>
      </c>
      <c r="N11" s="4">
        <f>RTD("gartle.rtd",,"YahooFinanceQuotes",Table1[Symbol],"PreviousClose")</f>
        <v>26.21</v>
      </c>
      <c r="O11" s="15">
        <f>RTD("gartle.rtd",,"YahooFinanceQuotes",Table1[Symbol],"ShortRatio")</f>
        <v>1.89</v>
      </c>
      <c r="P11" s="4">
        <f>RTD("gartle.rtd",,"YahooFinanceQuotes",Table1[Symbol],"YearHigh")</f>
        <v>30.45</v>
      </c>
      <c r="Q11" s="4">
        <f>RTD("gartle.rtd",,"YahooFinanceQuotes",Table1[Symbol],"YearLow")</f>
        <v>7.89</v>
      </c>
      <c r="R11" s="15" t="str">
        <f>RTD("gartle.rtd",,"YahooFinanceQuotes",Table1[Symbol],"YearRange")</f>
        <v>7.89 - 30.45</v>
      </c>
      <c r="S11" s="6">
        <f>RTD("gartle.rtd",,"YahooFinanceQuotes",Table1[Symbol],"ChangeFromYearHigh")</f>
        <v>-3.48</v>
      </c>
      <c r="T11" s="6">
        <f>RTD("gartle.rtd",,"YahooFinanceQuotes",Table1[Symbol],"ChangeFromYearLow")</f>
        <v>19.079999999999998</v>
      </c>
      <c r="U11" s="7">
        <f>RTD("gartle.rtd",,"YahooFinanceQuotes",Table1[Symbol],"PercentChangeFromYearHigh")</f>
        <v>-0.1143</v>
      </c>
      <c r="V11" s="7">
        <f>RTD("gartle.rtd",,"YahooFinanceQuotes",Table1[Symbol],"PercentChangeFromYearLow")</f>
        <v>2.4183000000000003</v>
      </c>
      <c r="W11" s="4">
        <f>RTD("gartle.rtd",,"YahooFinanceQuotes",Table1[Symbol],"FiftydayMovingAverage")</f>
        <v>26.77</v>
      </c>
      <c r="X11" s="4">
        <f>RTD("gartle.rtd",,"YahooFinanceQuotes",Table1[Symbol],"TwoHundredDayMovingAverage")</f>
        <v>20.74</v>
      </c>
      <c r="Y11" s="6">
        <f>RTD("gartle.rtd",,"YahooFinanceQuotes",Table1[Symbol],"ChangeFromFiftyDayMovingAverage")</f>
        <v>0.2</v>
      </c>
      <c r="Z11" s="6">
        <f>RTD("gartle.rtd",,"YahooFinanceQuotes",Table1[Symbol],"ChangeFromTwoHundredDayMovingAverage")</f>
        <v>6.23</v>
      </c>
      <c r="AA11" s="7">
        <f>RTD("gartle.rtd",,"YahooFinanceQuotes",Table1[Symbol],"PercentChangeFromFiftyDayMovingAverage")</f>
        <v>7.4999999999999997E-3</v>
      </c>
      <c r="AB11" s="7">
        <f>RTD("gartle.rtd",,"YahooFinanceQuotes",Table1[Symbol],"PercentChangeFromTwoHundredDayMovingAverage")</f>
        <v>0.30049999999999999</v>
      </c>
      <c r="AC11" s="8">
        <f>RTD("gartle.rtd",,"YahooFinanceQuotes",Table1[Symbol],"AverageDailyVolume")</f>
        <v>4950280</v>
      </c>
      <c r="AD11" s="4">
        <f>RTD("gartle.rtd",,"YahooFinanceQuotes",Table1[Symbol],"OneYearTargetPrice")</f>
        <v>0</v>
      </c>
      <c r="AE11" s="4" t="e">
        <f>RTD("gartle.rtd",,"YahooFinanceQuotes",Table1[Symbol],"PERatio")</f>
        <v>#N/A</v>
      </c>
      <c r="AF11" s="4">
        <f>RTD("gartle.rtd",,"YahooFinanceQuotes",Table1[Symbol],"PEGRatio")</f>
        <v>1</v>
      </c>
      <c r="AG11" s="4">
        <f>RTD("gartle.rtd",,"YahooFinanceQuotes",Table1[Symbol],"EPSEstimateCurrentYear")</f>
        <v>0.64</v>
      </c>
      <c r="AH11" s="4">
        <f>RTD("gartle.rtd",,"YahooFinanceQuotes",Table1[Symbol],"EPSEstimateNextQuarter")</f>
        <v>0.2</v>
      </c>
      <c r="AI11" s="4" t="e">
        <f>RTD("gartle.rtd",,"YahooFinanceQuotes",Table1[Symbol],"EPSEstimateNextYear")</f>
        <v>#N/A</v>
      </c>
      <c r="AJ11" s="4">
        <f>RTD("gartle.rtd",,"YahooFinanceQuotes",Table1[Symbol],"EarningsShare")</f>
        <v>-2.56</v>
      </c>
      <c r="AK11" s="27" t="str">
        <f>RTD("gartle.rtd",,"YahooFinanceQuotes",Table1[Symbol],"MarketCapitalization")</f>
        <v>31.43B</v>
      </c>
      <c r="AL11" s="8">
        <f>RTD("gartle.rtd",,"YahooFinanceQuotes",Table1[Symbol],"MarketCapitalization$")</f>
        <v>31430000000</v>
      </c>
      <c r="AM11" s="15">
        <f>RTD("gartle.rtd",,"YahooFinanceQuotes",Table1[Symbol],"DividendYield")</f>
        <v>3.8E-3</v>
      </c>
      <c r="AN11" s="15">
        <f>RTD("gartle.rtd",,"YahooFinanceQuotes",Table1[Symbol],"DividendShare")</f>
        <v>0.1</v>
      </c>
      <c r="AO11" s="2">
        <f>RTD("gartle.rtd",,"YahooFinanceQuotes",Table1[Symbol],"ExDividendDate")</f>
        <v>42517</v>
      </c>
      <c r="AP11" s="2">
        <f>RTD("gartle.rtd",,"YahooFinanceQuotes",Table1[Symbol],"ExDividendDate2")</f>
        <v>42517</v>
      </c>
      <c r="AQ11" s="2">
        <f>RTD("gartle.rtd",,"YahooFinanceQuotes",Table1[Symbol],"DividendPayDate")</f>
        <v>42536</v>
      </c>
      <c r="AR11" s="2">
        <f>RTD("gartle.rtd",,"YahooFinanceQuotes",Table1[Symbol],"DividendPayDate2")</f>
        <v>42536</v>
      </c>
      <c r="AS11" s="4">
        <f>RTD("gartle.rtd",,"YahooFinanceQuotes",Table1[Symbol],"BookValue")</f>
        <v>6.16</v>
      </c>
      <c r="AT11" s="4">
        <f>RTD("gartle.rtd",,"YahooFinanceQuotes",Table1[Symbol],"PriceBook")</f>
        <v>4.26</v>
      </c>
      <c r="AU11" s="4">
        <f>RTD("gartle.rtd",,"YahooFinanceQuotes",Table1[Symbol],"PriceSales")</f>
        <v>3.5</v>
      </c>
      <c r="AV11" s="4">
        <f>RTD("gartle.rtd",,"YahooFinanceQuotes",Table1[Symbol],"PriceEPSEstimateCurrentYear")</f>
        <v>42.14</v>
      </c>
      <c r="AW11" s="4">
        <f>RTD("gartle.rtd",,"YahooFinanceQuotes",Table1[Symbol],"PriceEPSEstimateNextYear")</f>
        <v>31.36</v>
      </c>
      <c r="AX11" s="15" t="str">
        <f>RTD("gartle.rtd",,"YahooFinanceQuotes",Table1[Symbol],"EBITDA")</f>
        <v>3.61B</v>
      </c>
      <c r="AY11" s="8">
        <f>RTD("gartle.rtd",,"YahooFinanceQuotes",Table1[Symbol],"EBITDA$")</f>
        <v>3610000000</v>
      </c>
      <c r="AZ11" s="15" t="str">
        <f>RTD("gartle.rtd",,"YahooFinanceQuotes",Table1[Symbol],"Name")</f>
        <v>BARRICK GOLD CORPORATION</v>
      </c>
      <c r="BA11" s="15" t="str">
        <f>RTD("gartle.rtd",,"YahooFinanceQuotes",Table1[Symbol],"StockExchange")</f>
        <v>TOR</v>
      </c>
      <c r="BB11" s="15">
        <f>RTD("gartle.rtd",,"YahooFinanceQuotes",Table1[Symbol],"rtd_LastError")</f>
        <v>0</v>
      </c>
      <c r="BC11" s="15" t="str">
        <f>RTD("gartle.rtd",,"YahooFinanceQuotes",Table1[Symbol],"rtd_LastMessage")</f>
        <v/>
      </c>
      <c r="BD11" s="9">
        <f>RTD("gartle.rtd",,"YahooFinanceQuotes",Table1[Symbol],"rtd_LastUpdate")</f>
        <v>42578.491176030089</v>
      </c>
      <c r="BE11" s="2">
        <f>RTD("gartle.rtd",,"YahooFinanceQuotes",Table1[Symbol],"rtd_LastUpdateDate")</f>
        <v>42578</v>
      </c>
      <c r="BF11" s="3">
        <f>RTD("gartle.rtd",,"YahooFinanceQuotes",Table1[Symbol],"rtd_LastUpdateTime")</f>
        <v>0.49117603009259259</v>
      </c>
    </row>
    <row r="12" spans="2:58" x14ac:dyDescent="0.25">
      <c r="B12" s="16" t="s">
        <v>65</v>
      </c>
      <c r="C12" s="25">
        <f>RTD("gartle.rtd",,"YahooFinanceQuotes",Table1[Symbol],"LastTradeDate")</f>
        <v>42577</v>
      </c>
      <c r="D12" s="17">
        <f>RTD("gartle.rtd",,"YahooFinanceQuotes",Table1[Symbol],"LastTradeTime")</f>
        <v>0.67708333333333337</v>
      </c>
      <c r="E12" s="18">
        <f>RTD("gartle.rtd",,"YahooFinanceQuotes",Table1[Symbol],"Last:tick")</f>
        <v>1</v>
      </c>
      <c r="F12" s="19">
        <f>RTD("gartle.rtd",,"YahooFinanceQuotes",Table1[Symbol],"Last")</f>
        <v>48.81</v>
      </c>
      <c r="G12" s="20">
        <f>RTD("gartle.rtd",,"YahooFinanceQuotes",Table1[Symbol],"Change")</f>
        <v>-0.35</v>
      </c>
      <c r="H12" s="21">
        <f>RTD("gartle.rtd",,"YahooFinanceQuotes",Table1[Symbol],"ChangeInPercent")</f>
        <v>-7.0999999999999995E-3</v>
      </c>
      <c r="I12" s="19">
        <f>RTD("gartle.rtd",,"YahooFinanceQuotes",Table1[Symbol],"Open")</f>
        <v>49.25</v>
      </c>
      <c r="J12" s="19">
        <f>RTD("gartle.rtd",,"YahooFinanceQuotes",Table1[Symbol],"High")</f>
        <v>49.27</v>
      </c>
      <c r="K12" s="19">
        <f>RTD("gartle.rtd",,"YahooFinanceQuotes",Table1[Symbol],"Low")</f>
        <v>48.74</v>
      </c>
      <c r="L12" s="22">
        <f>RTD("gartle.rtd",,"YahooFinanceQuotes",Table1[Symbol],"Volume")</f>
        <v>554758</v>
      </c>
      <c r="M12" s="23" t="str">
        <f>RTD("gartle.rtd",,"YahooFinanceQuotes",Table1[Symbol],"DaysRange")</f>
        <v>48.74 - 49.27</v>
      </c>
      <c r="N12" s="19">
        <f>RTD("gartle.rtd",,"YahooFinanceQuotes",Table1[Symbol],"PreviousClose")</f>
        <v>49.16</v>
      </c>
      <c r="O12" s="23">
        <f>RTD("gartle.rtd",,"YahooFinanceQuotes",Table1[Symbol],"ShortRatio")</f>
        <v>32.380000000000003</v>
      </c>
      <c r="P12" s="19">
        <f>RTD("gartle.rtd",,"YahooFinanceQuotes",Table1[Symbol],"YearHigh")</f>
        <v>50.19</v>
      </c>
      <c r="Q12" s="19">
        <f>RTD("gartle.rtd",,"YahooFinanceQuotes",Table1[Symbol],"YearLow")</f>
        <v>41.32</v>
      </c>
      <c r="R12" s="23" t="str">
        <f>RTD("gartle.rtd",,"YahooFinanceQuotes",Table1[Symbol],"YearRange")</f>
        <v>41.32 - 50.19</v>
      </c>
      <c r="S12" s="24">
        <f>RTD("gartle.rtd",,"YahooFinanceQuotes",Table1[Symbol],"ChangeFromYearHigh")</f>
        <v>-1.38</v>
      </c>
      <c r="T12" s="24">
        <f>RTD("gartle.rtd",,"YahooFinanceQuotes",Table1[Symbol],"ChangeFromYearLow")</f>
        <v>7.49</v>
      </c>
      <c r="U12" s="21">
        <f>RTD("gartle.rtd",,"YahooFinanceQuotes",Table1[Symbol],"PercentChangeFromYearHigh")</f>
        <v>-2.75E-2</v>
      </c>
      <c r="V12" s="21">
        <f>RTD("gartle.rtd",,"YahooFinanceQuotes",Table1[Symbol],"PercentChangeFromYearLow")</f>
        <v>0.18129999999999999</v>
      </c>
      <c r="W12" s="19">
        <f>RTD("gartle.rtd",,"YahooFinanceQuotes",Table1[Symbol],"FiftydayMovingAverage")</f>
        <v>48.26</v>
      </c>
      <c r="X12" s="19">
        <f>RTD("gartle.rtd",,"YahooFinanceQuotes",Table1[Symbol],"TwoHundredDayMovingAverage")</f>
        <v>46.56</v>
      </c>
      <c r="Y12" s="24">
        <f>RTD("gartle.rtd",,"YahooFinanceQuotes",Table1[Symbol],"ChangeFromFiftyDayMovingAverage")</f>
        <v>0.55000000000000004</v>
      </c>
      <c r="Z12" s="24">
        <f>RTD("gartle.rtd",,"YahooFinanceQuotes",Table1[Symbol],"ChangeFromTwoHundredDayMovingAverage")</f>
        <v>2.25</v>
      </c>
      <c r="AA12" s="21">
        <f>RTD("gartle.rtd",,"YahooFinanceQuotes",Table1[Symbol],"PercentChangeFromFiftyDayMovingAverage")</f>
        <v>1.1299999999999999E-2</v>
      </c>
      <c r="AB12" s="21">
        <f>RTD("gartle.rtd",,"YahooFinanceQuotes",Table1[Symbol],"PercentChangeFromTwoHundredDayMovingAverage")</f>
        <v>4.8300000000000003E-2</v>
      </c>
      <c r="AC12" s="22">
        <f>RTD("gartle.rtd",,"YahooFinanceQuotes",Table1[Symbol],"AverageDailyVolume")</f>
        <v>500265</v>
      </c>
      <c r="AD12" s="19">
        <f>RTD("gartle.rtd",,"YahooFinanceQuotes",Table1[Symbol],"OneYearTargetPrice")</f>
        <v>0</v>
      </c>
      <c r="AE12" s="19">
        <f>RTD("gartle.rtd",,"YahooFinanceQuotes",Table1[Symbol],"PERatio")</f>
        <v>25.64</v>
      </c>
      <c r="AF12" s="19">
        <f>RTD("gartle.rtd",,"YahooFinanceQuotes",Table1[Symbol],"PEGRatio")</f>
        <v>4.3600000000000003</v>
      </c>
      <c r="AG12" s="19">
        <f>RTD("gartle.rtd",,"YahooFinanceQuotes",Table1[Symbol],"EPSEstimateCurrentYear")</f>
        <v>1.85</v>
      </c>
      <c r="AH12" s="19">
        <f>RTD("gartle.rtd",,"YahooFinanceQuotes",Table1[Symbol],"EPSEstimateNextQuarter")</f>
        <v>0.38</v>
      </c>
      <c r="AI12" s="19" t="e">
        <f>RTD("gartle.rtd",,"YahooFinanceQuotes",Table1[Symbol],"EPSEstimateNextYear")</f>
        <v>#N/A</v>
      </c>
      <c r="AJ12" s="19">
        <f>RTD("gartle.rtd",,"YahooFinanceQuotes",Table1[Symbol],"EarningsShare")</f>
        <v>1.9</v>
      </c>
      <c r="AK12" s="28" t="str">
        <f>RTD("gartle.rtd",,"YahooFinanceQuotes",Table1[Symbol],"MarketCapitalization")</f>
        <v>7.24B</v>
      </c>
      <c r="AL12" s="22">
        <f>RTD("gartle.rtd",,"YahooFinanceQuotes",Table1[Symbol],"MarketCapitalization$")</f>
        <v>7240000000</v>
      </c>
      <c r="AM12" s="23">
        <f>RTD("gartle.rtd",,"YahooFinanceQuotes",Table1[Symbol],"DividendYield")</f>
        <v>4.2199999999999994E-2</v>
      </c>
      <c r="AN12" s="23">
        <f>RTD("gartle.rtd",,"YahooFinanceQuotes",Table1[Symbol],"DividendShare")</f>
        <v>2.09</v>
      </c>
      <c r="AO12" s="25">
        <f>RTD("gartle.rtd",,"YahooFinanceQuotes",Table1[Symbol],"ExDividendDate")</f>
        <v>42571</v>
      </c>
      <c r="AP12" s="25">
        <f>RTD("gartle.rtd",,"YahooFinanceQuotes",Table1[Symbol],"ExDividendDate2")</f>
        <v>42571</v>
      </c>
      <c r="AQ12" s="25">
        <f>RTD("gartle.rtd",,"YahooFinanceQuotes",Table1[Symbol],"DividendPayDate")</f>
        <v>42597</v>
      </c>
      <c r="AR12" s="25">
        <f>RTD("gartle.rtd",,"YahooFinanceQuotes",Table1[Symbol],"DividendPayDate2")</f>
        <v>42597</v>
      </c>
      <c r="AS12" s="19">
        <f>RTD("gartle.rtd",,"YahooFinanceQuotes",Table1[Symbol],"BookValue")</f>
        <v>22.8</v>
      </c>
      <c r="AT12" s="19">
        <f>RTD("gartle.rtd",,"YahooFinanceQuotes",Table1[Symbol],"PriceBook")</f>
        <v>2.16</v>
      </c>
      <c r="AU12" s="19">
        <f>RTD("gartle.rtd",,"YahooFinanceQuotes",Table1[Symbol],"PriceSales")</f>
        <v>2.63</v>
      </c>
      <c r="AV12" s="19">
        <f>RTD("gartle.rtd",,"YahooFinanceQuotes",Table1[Symbol],"PriceEPSEstimateCurrentYear")</f>
        <v>26.38</v>
      </c>
      <c r="AW12" s="19">
        <f>RTD("gartle.rtd",,"YahooFinanceQuotes",Table1[Symbol],"PriceEPSEstimateNextYear")</f>
        <v>23.24</v>
      </c>
      <c r="AX12" s="23" t="str">
        <f>RTD("gartle.rtd",,"YahooFinanceQuotes",Table1[Symbol],"EBITDA")</f>
        <v>961.10M</v>
      </c>
      <c r="AY12" s="22">
        <f>RTD("gartle.rtd",,"YahooFinanceQuotes",Table1[Symbol],"EBITDA$")</f>
        <v>961100000</v>
      </c>
      <c r="AZ12" s="23" t="str">
        <f>RTD("gartle.rtd",,"YahooFinanceQuotes",Table1[Symbol],"Name")</f>
        <v>EMERA INCORPORATED</v>
      </c>
      <c r="BA12" s="23" t="str">
        <f>RTD("gartle.rtd",,"YahooFinanceQuotes",Table1[Symbol],"StockExchange")</f>
        <v>TOR</v>
      </c>
      <c r="BB12" s="23">
        <f>RTD("gartle.rtd",,"YahooFinanceQuotes",Table1[Symbol],"rtd_LastError")</f>
        <v>0</v>
      </c>
      <c r="BC12" s="23" t="str">
        <f>RTD("gartle.rtd",,"YahooFinanceQuotes",Table1[Symbol],"rtd_LastMessage")</f>
        <v/>
      </c>
      <c r="BD12" s="26">
        <f>RTD("gartle.rtd",,"YahooFinanceQuotes",Table1[Symbol],"rtd_LastUpdate")</f>
        <v>42578.491265370372</v>
      </c>
      <c r="BE12" s="25">
        <f>RTD("gartle.rtd",,"YahooFinanceQuotes",Table1[Symbol],"rtd_LastUpdateDate")</f>
        <v>42578</v>
      </c>
      <c r="BF12" s="17">
        <f>RTD("gartle.rtd",,"YahooFinanceQuotes",Table1[Symbol],"rtd_LastUpdateTime")</f>
        <v>0.49126537037037038</v>
      </c>
    </row>
    <row r="13" spans="2:58" x14ac:dyDescent="0.25">
      <c r="B13" s="10" t="s">
        <v>66</v>
      </c>
      <c r="C13" s="2">
        <f>RTD("gartle.rtd",,"YahooFinanceQuotes",Table1[Symbol],"LastTradeDate")</f>
        <v>42578</v>
      </c>
      <c r="D13" s="3">
        <f>RTD("gartle.rtd",,"YahooFinanceQuotes",Table1[Symbol],"LastTradeTime")</f>
        <v>0.67777777777777781</v>
      </c>
      <c r="E13" s="13">
        <f>RTD("gartle.rtd",,"YahooFinanceQuotes",Table1[Symbol],"Last:tick")</f>
        <v>-1</v>
      </c>
      <c r="F13" s="4">
        <f>RTD("gartle.rtd",,"YahooFinanceQuotes",Table1[Symbol],"Last")</f>
        <v>6747.99</v>
      </c>
      <c r="G13" s="14">
        <f>RTD("gartle.rtd",,"YahooFinanceQuotes",Table1[Symbol],"Change")</f>
        <v>23.96</v>
      </c>
      <c r="H13" s="7">
        <f>RTD("gartle.rtd",,"YahooFinanceQuotes",Table1[Symbol],"ChangeInPercent")</f>
        <v>3.5999999999999999E-3</v>
      </c>
      <c r="I13" s="4">
        <f>RTD("gartle.rtd",,"YahooFinanceQuotes",Table1[Symbol],"Open")</f>
        <v>6724.03</v>
      </c>
      <c r="J13" s="4">
        <f>RTD("gartle.rtd",,"YahooFinanceQuotes",Table1[Symbol],"High")</f>
        <v>6780.05</v>
      </c>
      <c r="K13" s="4">
        <f>RTD("gartle.rtd",,"YahooFinanceQuotes",Table1[Symbol],"Low")</f>
        <v>6723.71</v>
      </c>
      <c r="L13" s="8">
        <f>RTD("gartle.rtd",,"YahooFinanceQuotes",Table1[Symbol],"Volume")</f>
        <v>0</v>
      </c>
      <c r="M13" s="15" t="str">
        <f>RTD("gartle.rtd",,"YahooFinanceQuotes",Table1[Symbol],"DaysRange")</f>
        <v>6723.71 - 6780.05</v>
      </c>
      <c r="N13" s="4">
        <f>RTD("gartle.rtd",,"YahooFinanceQuotes",Table1[Symbol],"PreviousClose")</f>
        <v>6724.03</v>
      </c>
      <c r="O13" s="15" t="e">
        <f>RTD("gartle.rtd",,"YahooFinanceQuotes",Table1[Symbol],"ShortRatio")</f>
        <v>#N/A</v>
      </c>
      <c r="P13" s="4">
        <f>RTD("gartle.rtd",,"YahooFinanceQuotes",Table1[Symbol],"YearHigh")</f>
        <v>6813.4</v>
      </c>
      <c r="Q13" s="4">
        <f>RTD("gartle.rtd",,"YahooFinanceQuotes",Table1[Symbol],"YearLow")</f>
        <v>5499.5</v>
      </c>
      <c r="R13" s="15" t="str">
        <f>RTD("gartle.rtd",,"YahooFinanceQuotes",Table1[Symbol],"YearRange")</f>
        <v>5499.50 - 6813.40</v>
      </c>
      <c r="S13" s="6">
        <f>RTD("gartle.rtd",,"YahooFinanceQuotes",Table1[Symbol],"ChangeFromYearHigh")</f>
        <v>-65.41</v>
      </c>
      <c r="T13" s="6">
        <f>RTD("gartle.rtd",,"YahooFinanceQuotes",Table1[Symbol],"ChangeFromYearLow")</f>
        <v>1248.49</v>
      </c>
      <c r="U13" s="7">
        <f>RTD("gartle.rtd",,"YahooFinanceQuotes",Table1[Symbol],"PercentChangeFromYearHigh")</f>
        <v>-9.5999999999999992E-3</v>
      </c>
      <c r="V13" s="7">
        <f>RTD("gartle.rtd",,"YahooFinanceQuotes",Table1[Symbol],"PercentChangeFromYearLow")</f>
        <v>0.22699999999999998</v>
      </c>
      <c r="W13" s="4" t="e">
        <f>RTD("gartle.rtd",,"YahooFinanceQuotes",Table1[Symbol],"FiftydayMovingAverage")</f>
        <v>#N/A</v>
      </c>
      <c r="X13" s="4" t="e">
        <f>RTD("gartle.rtd",,"YahooFinanceQuotes",Table1[Symbol],"TwoHundredDayMovingAverage")</f>
        <v>#N/A</v>
      </c>
      <c r="Y13" s="6" t="e">
        <f>RTD("gartle.rtd",,"YahooFinanceQuotes",Table1[Symbol],"ChangeFromFiftyDayMovingAverage")</f>
        <v>#N/A</v>
      </c>
      <c r="Z13" s="6" t="e">
        <f>RTD("gartle.rtd",,"YahooFinanceQuotes",Table1[Symbol],"ChangeFromTwoHundredDayMovingAverage")</f>
        <v>#N/A</v>
      </c>
      <c r="AA13" s="7" t="e">
        <f>RTD("gartle.rtd",,"YahooFinanceQuotes",Table1[Symbol],"PercentChangeFromFiftyDayMovingAverage")</f>
        <v>#N/A</v>
      </c>
      <c r="AB13" s="7" t="e">
        <f>RTD("gartle.rtd",,"YahooFinanceQuotes",Table1[Symbol],"PercentChangeFromTwoHundredDayMovingAverage")</f>
        <v>#N/A</v>
      </c>
      <c r="AC13" s="8" t="e">
        <f>RTD("gartle.rtd",,"YahooFinanceQuotes",Table1[Symbol],"AverageDailyVolume")</f>
        <v>#N/A</v>
      </c>
      <c r="AD13" s="4">
        <f>RTD("gartle.rtd",,"YahooFinanceQuotes",Table1[Symbol],"OneYearTargetPrice")</f>
        <v>0</v>
      </c>
      <c r="AE13" s="4" t="e">
        <f>RTD("gartle.rtd",,"YahooFinanceQuotes",Table1[Symbol],"PERatio")</f>
        <v>#N/A</v>
      </c>
      <c r="AF13" s="4">
        <f>RTD("gartle.rtd",,"YahooFinanceQuotes",Table1[Symbol],"PEGRatio")</f>
        <v>0</v>
      </c>
      <c r="AG13" s="4" t="e">
        <f>RTD("gartle.rtd",,"YahooFinanceQuotes",Table1[Symbol],"EPSEstimateCurrentYear")</f>
        <v>#N/A</v>
      </c>
      <c r="AH13" s="4">
        <f>RTD("gartle.rtd",,"YahooFinanceQuotes",Table1[Symbol],"EPSEstimateNextQuarter")</f>
        <v>0</v>
      </c>
      <c r="AI13" s="4" t="e">
        <f>RTD("gartle.rtd",,"YahooFinanceQuotes",Table1[Symbol],"EPSEstimateNextYear")</f>
        <v>#N/A</v>
      </c>
      <c r="AJ13" s="4" t="e">
        <f>RTD("gartle.rtd",,"YahooFinanceQuotes",Table1[Symbol],"EarningsShare")</f>
        <v>#N/A</v>
      </c>
      <c r="AK13" s="27" t="str">
        <f>RTD("gartle.rtd",,"YahooFinanceQuotes",Table1[Symbol],"MarketCapitalization")</f>
        <v/>
      </c>
      <c r="AL13" s="8" t="e">
        <f>RTD("gartle.rtd",,"YahooFinanceQuotes",Table1[Symbol],"MarketCapitalization$")</f>
        <v>#N/A</v>
      </c>
      <c r="AM13" s="15" t="e">
        <f>RTD("gartle.rtd",,"YahooFinanceQuotes",Table1[Symbol],"DividendYield")</f>
        <v>#N/A</v>
      </c>
      <c r="AN13" s="15" t="e">
        <f>RTD("gartle.rtd",,"YahooFinanceQuotes",Table1[Symbol],"DividendShare")</f>
        <v>#N/A</v>
      </c>
      <c r="AO13" s="2" t="e">
        <f>RTD("gartle.rtd",,"YahooFinanceQuotes",Table1[Symbol],"ExDividendDate")</f>
        <v>#N/A</v>
      </c>
      <c r="AP13" s="2" t="e">
        <f>RTD("gartle.rtd",,"YahooFinanceQuotes",Table1[Symbol],"ExDividendDate2")</f>
        <v>#N/A</v>
      </c>
      <c r="AQ13" s="2" t="e">
        <f>RTD("gartle.rtd",,"YahooFinanceQuotes",Table1[Symbol],"DividendPayDate")</f>
        <v>#N/A</v>
      </c>
      <c r="AR13" s="2" t="e">
        <f>RTD("gartle.rtd",,"YahooFinanceQuotes",Table1[Symbol],"DividendPayDate2")</f>
        <v>#N/A</v>
      </c>
      <c r="AS13" s="4">
        <f>RTD("gartle.rtd",,"YahooFinanceQuotes",Table1[Symbol],"BookValue")</f>
        <v>0</v>
      </c>
      <c r="AT13" s="4" t="e">
        <f>RTD("gartle.rtd",,"YahooFinanceQuotes",Table1[Symbol],"PriceBook")</f>
        <v>#N/A</v>
      </c>
      <c r="AU13" s="4" t="e">
        <f>RTD("gartle.rtd",,"YahooFinanceQuotes",Table1[Symbol],"PriceSales")</f>
        <v>#N/A</v>
      </c>
      <c r="AV13" s="4" t="e">
        <f>RTD("gartle.rtd",,"YahooFinanceQuotes",Table1[Symbol],"PriceEPSEstimateCurrentYear")</f>
        <v>#N/A</v>
      </c>
      <c r="AW13" s="4" t="e">
        <f>RTD("gartle.rtd",,"YahooFinanceQuotes",Table1[Symbol],"PriceEPSEstimateNextYear")</f>
        <v>#N/A</v>
      </c>
      <c r="AX13" s="15" t="str">
        <f>RTD("gartle.rtd",,"YahooFinanceQuotes",Table1[Symbol],"EBITDA")</f>
        <v/>
      </c>
      <c r="AY13" s="8" t="e">
        <f>RTD("gartle.rtd",,"YahooFinanceQuotes",Table1[Symbol],"EBITDA$")</f>
        <v>#N/A</v>
      </c>
      <c r="AZ13" s="15" t="str">
        <f>RTD("gartle.rtd",,"YahooFinanceQuotes",Table1[Symbol],"Name")</f>
        <v>FTSE 100</v>
      </c>
      <c r="BA13" s="15" t="str">
        <f>RTD("gartle.rtd",,"YahooFinanceQuotes",Table1[Symbol],"StockExchange")</f>
        <v>FSI</v>
      </c>
      <c r="BB13" s="15">
        <f>RTD("gartle.rtd",,"YahooFinanceQuotes",Table1[Symbol],"rtd_LastError")</f>
        <v>0</v>
      </c>
      <c r="BC13" s="15" t="str">
        <f>RTD("gartle.rtd",,"YahooFinanceQuotes",Table1[Symbol],"rtd_LastMessage")</f>
        <v/>
      </c>
      <c r="BD13" s="9">
        <f>RTD("gartle.rtd",,"YahooFinanceQuotes",Table1[Symbol],"rtd_LastUpdate")</f>
        <v>42578.491193564812</v>
      </c>
      <c r="BE13" s="2">
        <f>RTD("gartle.rtd",,"YahooFinanceQuotes",Table1[Symbol],"rtd_LastUpdateDate")</f>
        <v>42578</v>
      </c>
      <c r="BF13" s="3">
        <f>RTD("gartle.rtd",,"YahooFinanceQuotes",Table1[Symbol],"rtd_LastUpdateTime")</f>
        <v>0.4911935648148148</v>
      </c>
    </row>
    <row r="14" spans="2:58" x14ac:dyDescent="0.25">
      <c r="B14" s="10" t="s">
        <v>67</v>
      </c>
      <c r="C14" s="2">
        <f>RTD("gartle.rtd",,"YahooFinanceQuotes",Table1[Symbol],"LastTradeDate")</f>
        <v>42578</v>
      </c>
      <c r="D14" s="3">
        <f>RTD("gartle.rtd",,"YahooFinanceQuotes",Table1[Symbol],"LastTradeTime")</f>
        <v>0.66319444444444442</v>
      </c>
      <c r="E14" s="13">
        <f>RTD("gartle.rtd",,"YahooFinanceQuotes",Table1[Symbol],"Last:tick")</f>
        <v>-1</v>
      </c>
      <c r="F14" s="4">
        <f>RTD("gartle.rtd",,"YahooFinanceQuotes",Table1[Symbol],"Last")</f>
        <v>189.2</v>
      </c>
      <c r="G14" s="14">
        <f>RTD("gartle.rtd",,"YahooFinanceQuotes",Table1[Symbol],"Change")</f>
        <v>2.2999999999999998</v>
      </c>
      <c r="H14" s="7">
        <f>RTD("gartle.rtd",,"YahooFinanceQuotes",Table1[Symbol],"ChangeInPercent")</f>
        <v>1.23E-2</v>
      </c>
      <c r="I14" s="4">
        <f>RTD("gartle.rtd",,"YahooFinanceQuotes",Table1[Symbol],"Open")</f>
        <v>187.5</v>
      </c>
      <c r="J14" s="4">
        <f>RTD("gartle.rtd",,"YahooFinanceQuotes",Table1[Symbol],"High")</f>
        <v>191.7</v>
      </c>
      <c r="K14" s="4">
        <f>RTD("gartle.rtd",,"YahooFinanceQuotes",Table1[Symbol],"Low")</f>
        <v>186.8</v>
      </c>
      <c r="L14" s="8">
        <f>RTD("gartle.rtd",,"YahooFinanceQuotes",Table1[Symbol],"Volume")</f>
        <v>26897460</v>
      </c>
      <c r="M14" s="15" t="str">
        <f>RTD("gartle.rtd",,"YahooFinanceQuotes",Table1[Symbol],"DaysRange")</f>
        <v>186.80 - 191.70</v>
      </c>
      <c r="N14" s="4">
        <f>RTD("gartle.rtd",,"YahooFinanceQuotes",Table1[Symbol],"PreviousClose")</f>
        <v>186.9</v>
      </c>
      <c r="O14" s="15">
        <f>RTD("gartle.rtd",,"YahooFinanceQuotes",Table1[Symbol],"ShortRatio")</f>
        <v>0</v>
      </c>
      <c r="P14" s="4">
        <f>RTD("gartle.rtd",,"YahooFinanceQuotes",Table1[Symbol],"YearHigh")</f>
        <v>215.66</v>
      </c>
      <c r="Q14" s="4">
        <f>RTD("gartle.rtd",,"YahooFinanceQuotes",Table1[Symbol],"YearLow")</f>
        <v>66.67</v>
      </c>
      <c r="R14" s="15" t="str">
        <f>RTD("gartle.rtd",,"YahooFinanceQuotes",Table1[Symbol],"YearRange")</f>
        <v>66.67 - 215.66</v>
      </c>
      <c r="S14" s="6">
        <f>RTD("gartle.rtd",,"YahooFinanceQuotes",Table1[Symbol],"ChangeFromYearHigh")</f>
        <v>-26.46</v>
      </c>
      <c r="T14" s="6">
        <f>RTD("gartle.rtd",,"YahooFinanceQuotes",Table1[Symbol],"ChangeFromYearLow")</f>
        <v>122.53</v>
      </c>
      <c r="U14" s="7">
        <f>RTD("gartle.rtd",,"YahooFinanceQuotes",Table1[Symbol],"PercentChangeFromYearHigh")</f>
        <v>-0.12269999999999999</v>
      </c>
      <c r="V14" s="7">
        <f>RTD("gartle.rtd",,"YahooFinanceQuotes",Table1[Symbol],"PercentChangeFromYearLow")</f>
        <v>1.8378999999999999</v>
      </c>
      <c r="W14" s="4">
        <f>RTD("gartle.rtd",,"YahooFinanceQuotes",Table1[Symbol],"FiftydayMovingAverage")</f>
        <v>158.4</v>
      </c>
      <c r="X14" s="4">
        <f>RTD("gartle.rtd",,"YahooFinanceQuotes",Table1[Symbol],"TwoHundredDayMovingAverage")</f>
        <v>135.61000000000001</v>
      </c>
      <c r="Y14" s="6">
        <f>RTD("gartle.rtd",,"YahooFinanceQuotes",Table1[Symbol],"ChangeFromFiftyDayMovingAverage")</f>
        <v>30.8</v>
      </c>
      <c r="Z14" s="6">
        <f>RTD("gartle.rtd",,"YahooFinanceQuotes",Table1[Symbol],"ChangeFromTwoHundredDayMovingAverage")</f>
        <v>53.59</v>
      </c>
      <c r="AA14" s="7">
        <f>RTD("gartle.rtd",,"YahooFinanceQuotes",Table1[Symbol],"PercentChangeFromFiftyDayMovingAverage")</f>
        <v>0.19450000000000001</v>
      </c>
      <c r="AB14" s="7">
        <f>RTD("gartle.rtd",,"YahooFinanceQuotes",Table1[Symbol],"PercentChangeFromTwoHundredDayMovingAverage")</f>
        <v>0.39520000000000005</v>
      </c>
      <c r="AC14" s="8">
        <f>RTD("gartle.rtd",,"YahooFinanceQuotes",Table1[Symbol],"AverageDailyVolume")</f>
        <v>58869400</v>
      </c>
      <c r="AD14" s="4">
        <f>RTD("gartle.rtd",,"YahooFinanceQuotes",Table1[Symbol],"OneYearTargetPrice")</f>
        <v>0</v>
      </c>
      <c r="AE14" s="4" t="e">
        <f>RTD("gartle.rtd",,"YahooFinanceQuotes",Table1[Symbol],"PERatio")</f>
        <v>#N/A</v>
      </c>
      <c r="AF14" s="4">
        <f>RTD("gartle.rtd",,"YahooFinanceQuotes",Table1[Symbol],"PEGRatio")</f>
        <v>-8.61</v>
      </c>
      <c r="AG14" s="4">
        <f>RTD("gartle.rtd",,"YahooFinanceQuotes",Table1[Symbol],"EPSEstimateCurrentYear")</f>
        <v>0.06</v>
      </c>
      <c r="AH14" s="4">
        <f>RTD("gartle.rtd",,"YahooFinanceQuotes",Table1[Symbol],"EPSEstimateNextQuarter")</f>
        <v>0</v>
      </c>
      <c r="AI14" s="4" t="e">
        <f>RTD("gartle.rtd",,"YahooFinanceQuotes",Table1[Symbol],"EPSEstimateNextYear")</f>
        <v>#N/A</v>
      </c>
      <c r="AJ14" s="4">
        <f>RTD("gartle.rtd",,"YahooFinanceQuotes",Table1[Symbol],"EarningsShare")</f>
        <v>-0.37</v>
      </c>
      <c r="AK14" s="27" t="str">
        <f>RTD("gartle.rtd",,"YahooFinanceQuotes",Table1[Symbol],"MarketCapitalization")</f>
        <v>26.90B</v>
      </c>
      <c r="AL14" s="8">
        <f>RTD("gartle.rtd",,"YahooFinanceQuotes",Table1[Symbol],"MarketCapitalization$")</f>
        <v>26900000000</v>
      </c>
      <c r="AM14" s="15" t="e">
        <f>RTD("gartle.rtd",,"YahooFinanceQuotes",Table1[Symbol],"DividendYield")</f>
        <v>#N/A</v>
      </c>
      <c r="AN14" s="15" t="e">
        <f>RTD("gartle.rtd",,"YahooFinanceQuotes",Table1[Symbol],"DividendShare")</f>
        <v>#N/A</v>
      </c>
      <c r="AO14" s="2">
        <f>RTD("gartle.rtd",,"YahooFinanceQuotes",Table1[Symbol],"ExDividendDate")</f>
        <v>42257</v>
      </c>
      <c r="AP14" s="2">
        <f>RTD("gartle.rtd",,"YahooFinanceQuotes",Table1[Symbol],"ExDividendDate2")</f>
        <v>42257</v>
      </c>
      <c r="AQ14" s="2" t="e">
        <f>RTD("gartle.rtd",,"YahooFinanceQuotes",Table1[Symbol],"DividendPayDate")</f>
        <v>#N/A</v>
      </c>
      <c r="AR14" s="2" t="e">
        <f>RTD("gartle.rtd",,"YahooFinanceQuotes",Table1[Symbol],"DividendPayDate2")</f>
        <v>#N/A</v>
      </c>
      <c r="AS14" s="4">
        <f>RTD("gartle.rtd",,"YahooFinanceQuotes",Table1[Symbol],"BookValue")</f>
        <v>2.9</v>
      </c>
      <c r="AT14" s="4">
        <f>RTD("gartle.rtd",,"YahooFinanceQuotes",Table1[Symbol],"PriceBook")</f>
        <v>64.430000000000007</v>
      </c>
      <c r="AU14" s="4">
        <f>RTD("gartle.rtd",,"YahooFinanceQuotes",Table1[Symbol],"PriceSales")</f>
        <v>15.59</v>
      </c>
      <c r="AV14" s="4">
        <f>RTD("gartle.rtd",,"YahooFinanceQuotes",Table1[Symbol],"PriceEPSEstimateCurrentYear")</f>
        <v>3153.33</v>
      </c>
      <c r="AW14" s="4">
        <f>RTD("gartle.rtd",,"YahooFinanceQuotes",Table1[Symbol],"PriceEPSEstimateNextYear")</f>
        <v>2365</v>
      </c>
      <c r="AX14" s="15" t="str">
        <f>RTD("gartle.rtd",,"YahooFinanceQuotes",Table1[Symbol],"EBITDA")</f>
        <v>8.08B</v>
      </c>
      <c r="AY14" s="8">
        <f>RTD("gartle.rtd",,"YahooFinanceQuotes",Table1[Symbol],"EBITDA$")</f>
        <v>8080000000</v>
      </c>
      <c r="AZ14" s="15" t="str">
        <f>RTD("gartle.rtd",,"YahooFinanceQuotes",Table1[Symbol],"Name")</f>
        <v>GLENCORE</v>
      </c>
      <c r="BA14" s="15" t="str">
        <f>RTD("gartle.rtd",,"YahooFinanceQuotes",Table1[Symbol],"StockExchange")</f>
        <v>LSE</v>
      </c>
      <c r="BB14" s="15">
        <f>RTD("gartle.rtd",,"YahooFinanceQuotes",Table1[Symbol],"rtd_LastError")</f>
        <v>0</v>
      </c>
      <c r="BC14" s="15" t="str">
        <f>RTD("gartle.rtd",,"YahooFinanceQuotes",Table1[Symbol],"rtd_LastMessage")</f>
        <v/>
      </c>
      <c r="BD14" s="9">
        <f>RTD("gartle.rtd",,"YahooFinanceQuotes",Table1[Symbol],"rtd_LastUpdate")</f>
        <v>42578.491185613428</v>
      </c>
      <c r="BE14" s="2">
        <f>RTD("gartle.rtd",,"YahooFinanceQuotes",Table1[Symbol],"rtd_LastUpdateDate")</f>
        <v>42578</v>
      </c>
      <c r="BF14" s="3">
        <f>RTD("gartle.rtd",,"YahooFinanceQuotes",Table1[Symbol],"rtd_LastUpdateTime")</f>
        <v>0.49118561342592593</v>
      </c>
    </row>
    <row r="15" spans="2:58" x14ac:dyDescent="0.25">
      <c r="B15" s="10" t="s">
        <v>68</v>
      </c>
      <c r="C15" s="2">
        <f>RTD("gartle.rtd",,"YahooFinanceQuotes",Table1[Symbol],"LastTradeDate")</f>
        <v>42578</v>
      </c>
      <c r="D15" s="3">
        <f>RTD("gartle.rtd",,"YahooFinanceQuotes",Table1[Symbol],"LastTradeTime")</f>
        <v>0.60416666666666663</v>
      </c>
      <c r="E15" s="13">
        <f>RTD("gartle.rtd",,"YahooFinanceQuotes",Table1[Symbol],"Last:tick")</f>
        <v>-1</v>
      </c>
      <c r="F15" s="4">
        <f>RTD("gartle.rtd",,"YahooFinanceQuotes",Table1[Symbol],"Last")</f>
        <v>149.9</v>
      </c>
      <c r="G15" s="14">
        <f>RTD("gartle.rtd",,"YahooFinanceQuotes",Table1[Symbol],"Change")</f>
        <v>0.9</v>
      </c>
      <c r="H15" s="7">
        <f>RTD("gartle.rtd",,"YahooFinanceQuotes",Table1[Symbol],"ChangeInPercent")</f>
        <v>6.0000000000000001E-3</v>
      </c>
      <c r="I15" s="4">
        <f>RTD("gartle.rtd",,"YahooFinanceQuotes",Table1[Symbol],"Open")</f>
        <v>150</v>
      </c>
      <c r="J15" s="4">
        <f>RTD("gartle.rtd",,"YahooFinanceQuotes",Table1[Symbol],"High")</f>
        <v>150.94999999999999</v>
      </c>
      <c r="K15" s="4">
        <f>RTD("gartle.rtd",,"YahooFinanceQuotes",Table1[Symbol],"Low")</f>
        <v>147.72</v>
      </c>
      <c r="L15" s="8">
        <f>RTD("gartle.rtd",,"YahooFinanceQuotes",Table1[Symbol],"Volume")</f>
        <v>19119413</v>
      </c>
      <c r="M15" s="15" t="str">
        <f>RTD("gartle.rtd",,"YahooFinanceQuotes",Table1[Symbol],"DaysRange")</f>
        <v>147.72 - 150.95</v>
      </c>
      <c r="N15" s="4">
        <f>RTD("gartle.rtd",,"YahooFinanceQuotes",Table1[Symbol],"PreviousClose")</f>
        <v>149</v>
      </c>
      <c r="O15" s="15">
        <f>RTD("gartle.rtd",,"YahooFinanceQuotes",Table1[Symbol],"ShortRatio")</f>
        <v>0</v>
      </c>
      <c r="P15" s="4">
        <f>RTD("gartle.rtd",,"YahooFinanceQuotes",Table1[Symbol],"YearHigh")</f>
        <v>289.89999999999998</v>
      </c>
      <c r="Q15" s="4">
        <f>RTD("gartle.rtd",,"YahooFinanceQuotes",Table1[Symbol],"YearLow")</f>
        <v>121.1</v>
      </c>
      <c r="R15" s="15" t="str">
        <f>RTD("gartle.rtd",,"YahooFinanceQuotes",Table1[Symbol],"YearRange")</f>
        <v>121.10 - 289.90</v>
      </c>
      <c r="S15" s="6">
        <f>RTD("gartle.rtd",,"YahooFinanceQuotes",Table1[Symbol],"ChangeFromYearHigh")</f>
        <v>-140</v>
      </c>
      <c r="T15" s="6">
        <f>RTD("gartle.rtd",,"YahooFinanceQuotes",Table1[Symbol],"ChangeFromYearLow")</f>
        <v>28.8</v>
      </c>
      <c r="U15" s="7">
        <f>RTD("gartle.rtd",,"YahooFinanceQuotes",Table1[Symbol],"PercentChangeFromYearHigh")</f>
        <v>-0.4829</v>
      </c>
      <c r="V15" s="7">
        <f>RTD("gartle.rtd",,"YahooFinanceQuotes",Table1[Symbol],"PercentChangeFromYearLow")</f>
        <v>0.23780000000000001</v>
      </c>
      <c r="W15" s="4">
        <f>RTD("gartle.rtd",,"YahooFinanceQuotes",Table1[Symbol],"FiftydayMovingAverage")</f>
        <v>154.61000000000001</v>
      </c>
      <c r="X15" s="4">
        <f>RTD("gartle.rtd",,"YahooFinanceQuotes",Table1[Symbol],"TwoHundredDayMovingAverage")</f>
        <v>165.36</v>
      </c>
      <c r="Y15" s="6">
        <f>RTD("gartle.rtd",,"YahooFinanceQuotes",Table1[Symbol],"ChangeFromFiftyDayMovingAverage")</f>
        <v>-4.71</v>
      </c>
      <c r="Z15" s="6">
        <f>RTD("gartle.rtd",,"YahooFinanceQuotes",Table1[Symbol],"ChangeFromTwoHundredDayMovingAverage")</f>
        <v>-15.46</v>
      </c>
      <c r="AA15" s="7">
        <f>RTD("gartle.rtd",,"YahooFinanceQuotes",Table1[Symbol],"PercentChangeFromFiftyDayMovingAverage")</f>
        <v>-3.04E-2</v>
      </c>
      <c r="AB15" s="7">
        <f>RTD("gartle.rtd",,"YahooFinanceQuotes",Table1[Symbol],"PercentChangeFromTwoHundredDayMovingAverage")</f>
        <v>-9.35E-2</v>
      </c>
      <c r="AC15" s="8">
        <f>RTD("gartle.rtd",,"YahooFinanceQuotes",Table1[Symbol],"AverageDailyVolume")</f>
        <v>60204500</v>
      </c>
      <c r="AD15" s="4">
        <f>RTD("gartle.rtd",,"YahooFinanceQuotes",Table1[Symbol],"OneYearTargetPrice")</f>
        <v>0</v>
      </c>
      <c r="AE15" s="4">
        <f>RTD("gartle.rtd",,"YahooFinanceQuotes",Table1[Symbol],"PERatio")</f>
        <v>58.3</v>
      </c>
      <c r="AF15" s="4">
        <f>RTD("gartle.rtd",,"YahooFinanceQuotes",Table1[Symbol],"PEGRatio")</f>
        <v>1.01</v>
      </c>
      <c r="AG15" s="4">
        <f>RTD("gartle.rtd",,"YahooFinanceQuotes",Table1[Symbol],"EPSEstimateCurrentYear")</f>
        <v>11.1</v>
      </c>
      <c r="AH15" s="4">
        <f>RTD("gartle.rtd",,"YahooFinanceQuotes",Table1[Symbol],"EPSEstimateNextQuarter")</f>
        <v>1.6</v>
      </c>
      <c r="AI15" s="4" t="e">
        <f>RTD("gartle.rtd",,"YahooFinanceQuotes",Table1[Symbol],"EPSEstimateNextYear")</f>
        <v>#N/A</v>
      </c>
      <c r="AJ15" s="4">
        <f>RTD("gartle.rtd",,"YahooFinanceQuotes",Table1[Symbol],"EarningsShare")</f>
        <v>-0.02</v>
      </c>
      <c r="AK15" s="27" t="str">
        <f>RTD("gartle.rtd",,"YahooFinanceQuotes",Table1[Symbol],"MarketCapitalization")</f>
        <v>29.81B</v>
      </c>
      <c r="AL15" s="8">
        <f>RTD("gartle.rtd",,"YahooFinanceQuotes",Table1[Symbol],"MarketCapitalization$")</f>
        <v>29810000000</v>
      </c>
      <c r="AM15" s="15" t="e">
        <f>RTD("gartle.rtd",,"YahooFinanceQuotes",Table1[Symbol],"DividendYield")</f>
        <v>#N/A</v>
      </c>
      <c r="AN15" s="15" t="e">
        <f>RTD("gartle.rtd",,"YahooFinanceQuotes",Table1[Symbol],"DividendShare")</f>
        <v>#N/A</v>
      </c>
      <c r="AO15" s="2">
        <f>RTD("gartle.rtd",,"YahooFinanceQuotes",Table1[Symbol],"ExDividendDate")</f>
        <v>42439</v>
      </c>
      <c r="AP15" s="2">
        <f>RTD("gartle.rtd",,"YahooFinanceQuotes",Table1[Symbol],"ExDividendDate2")</f>
        <v>42439</v>
      </c>
      <c r="AQ15" s="2" t="e">
        <f>RTD("gartle.rtd",,"YahooFinanceQuotes",Table1[Symbol],"DividendPayDate")</f>
        <v>#N/A</v>
      </c>
      <c r="AR15" s="2" t="e">
        <f>RTD("gartle.rtd",,"YahooFinanceQuotes",Table1[Symbol],"DividendPayDate2")</f>
        <v>#N/A</v>
      </c>
      <c r="AS15" s="4">
        <f>RTD("gartle.rtd",,"YahooFinanceQuotes",Table1[Symbol],"BookValue")</f>
        <v>3.13</v>
      </c>
      <c r="AT15" s="4">
        <f>RTD("gartle.rtd",,"YahooFinanceQuotes",Table1[Symbol],"PriceBook")</f>
        <v>47.66</v>
      </c>
      <c r="AU15" s="4">
        <f>RTD("gartle.rtd",,"YahooFinanceQuotes",Table1[Symbol],"PriceSales")</f>
        <v>137.57</v>
      </c>
      <c r="AV15" s="4">
        <f>RTD("gartle.rtd",,"YahooFinanceQuotes",Table1[Symbol],"PriceEPSEstimateCurrentYear")</f>
        <v>13.47</v>
      </c>
      <c r="AW15" s="4">
        <f>RTD("gartle.rtd",,"YahooFinanceQuotes",Table1[Symbol],"PriceEPSEstimateNextYear")</f>
        <v>8.84</v>
      </c>
      <c r="AX15" s="15" t="str">
        <f>RTD("gartle.rtd",,"YahooFinanceQuotes",Table1[Symbol],"EBITDA")</f>
        <v>0.00</v>
      </c>
      <c r="AY15" s="8">
        <f>RTD("gartle.rtd",,"YahooFinanceQuotes",Table1[Symbol],"EBITDA$")</f>
        <v>0</v>
      </c>
      <c r="AZ15" s="15" t="str">
        <f>RTD("gartle.rtd",,"YahooFinanceQuotes",Table1[Symbol],"Name")</f>
        <v>BARCLAYS</v>
      </c>
      <c r="BA15" s="15" t="str">
        <f>RTD("gartle.rtd",,"YahooFinanceQuotes",Table1[Symbol],"StockExchange")</f>
        <v>LSE</v>
      </c>
      <c r="BB15" s="15">
        <f>RTD("gartle.rtd",,"YahooFinanceQuotes",Table1[Symbol],"rtd_LastError")</f>
        <v>0</v>
      </c>
      <c r="BC15" s="15" t="str">
        <f>RTD("gartle.rtd",,"YahooFinanceQuotes",Table1[Symbol],"rtd_LastMessage")</f>
        <v/>
      </c>
      <c r="BD15" s="9">
        <f>RTD("gartle.rtd",,"YahooFinanceQuotes",Table1[Symbol],"rtd_LastUpdate")</f>
        <v>42578.491094351855</v>
      </c>
      <c r="BE15" s="2">
        <f>RTD("gartle.rtd",,"YahooFinanceQuotes",Table1[Symbol],"rtd_LastUpdateDate")</f>
        <v>42578</v>
      </c>
      <c r="BF15" s="3">
        <f>RTD("gartle.rtd",,"YahooFinanceQuotes",Table1[Symbol],"rtd_LastUpdateTime")</f>
        <v>0.49109435185185185</v>
      </c>
    </row>
    <row r="16" spans="2:58" x14ac:dyDescent="0.25">
      <c r="B16" s="10" t="s">
        <v>69</v>
      </c>
      <c r="C16" s="2">
        <f>RTD("gartle.rtd",,"YahooFinanceQuotes",Table1[Symbol],"LastTradeDate")</f>
        <v>42578</v>
      </c>
      <c r="D16" s="3">
        <f>RTD("gartle.rtd",,"YahooFinanceQuotes",Table1[Symbol],"LastTradeTime")</f>
        <v>0.65486111111111112</v>
      </c>
      <c r="E16" s="13">
        <f>RTD("gartle.rtd",,"YahooFinanceQuotes",Table1[Symbol],"Last:tick")</f>
        <v>-1</v>
      </c>
      <c r="F16" s="4">
        <f>RTD("gartle.rtd",,"YahooFinanceQuotes",Table1[Symbol],"Last")</f>
        <v>968.8</v>
      </c>
      <c r="G16" s="14">
        <f>RTD("gartle.rtd",,"YahooFinanceQuotes",Table1[Symbol],"Change")</f>
        <v>17.8</v>
      </c>
      <c r="H16" s="7">
        <f>RTD("gartle.rtd",,"YahooFinanceQuotes",Table1[Symbol],"ChangeInPercent")</f>
        <v>1.8700000000000001E-2</v>
      </c>
      <c r="I16" s="4">
        <f>RTD("gartle.rtd",,"YahooFinanceQuotes",Table1[Symbol],"Open")</f>
        <v>966</v>
      </c>
      <c r="J16" s="4">
        <f>RTD("gartle.rtd",,"YahooFinanceQuotes",Table1[Symbol],"High")</f>
        <v>984.5</v>
      </c>
      <c r="K16" s="4">
        <f>RTD("gartle.rtd",,"YahooFinanceQuotes",Table1[Symbol],"Low")</f>
        <v>960.5</v>
      </c>
      <c r="L16" s="8">
        <f>RTD("gartle.rtd",,"YahooFinanceQuotes",Table1[Symbol],"Volume")</f>
        <v>4938635</v>
      </c>
      <c r="M16" s="15" t="str">
        <f>RTD("gartle.rtd",,"YahooFinanceQuotes",Table1[Symbol],"DaysRange")</f>
        <v>960.50 - 984.50</v>
      </c>
      <c r="N16" s="4">
        <f>RTD("gartle.rtd",,"YahooFinanceQuotes",Table1[Symbol],"PreviousClose")</f>
        <v>951</v>
      </c>
      <c r="O16" s="15">
        <f>RTD("gartle.rtd",,"YahooFinanceQuotes",Table1[Symbol],"ShortRatio")</f>
        <v>0</v>
      </c>
      <c r="P16" s="4">
        <f>RTD("gartle.rtd",,"YahooFinanceQuotes",Table1[Symbol],"YearHigh")</f>
        <v>1225</v>
      </c>
      <c r="Q16" s="4">
        <f>RTD("gartle.rtd",,"YahooFinanceQuotes",Table1[Symbol],"YearLow")</f>
        <v>571.6</v>
      </c>
      <c r="R16" s="15" t="str">
        <f>RTD("gartle.rtd",,"YahooFinanceQuotes",Table1[Symbol],"YearRange")</f>
        <v>571.60 - 1225.00</v>
      </c>
      <c r="S16" s="6">
        <f>RTD("gartle.rtd",,"YahooFinanceQuotes",Table1[Symbol],"ChangeFromYearHigh")</f>
        <v>-256.2</v>
      </c>
      <c r="T16" s="6">
        <f>RTD("gartle.rtd",,"YahooFinanceQuotes",Table1[Symbol],"ChangeFromYearLow")</f>
        <v>397.2</v>
      </c>
      <c r="U16" s="7">
        <f>RTD("gartle.rtd",,"YahooFinanceQuotes",Table1[Symbol],"PercentChangeFromYearHigh")</f>
        <v>-0.20910000000000001</v>
      </c>
      <c r="V16" s="7">
        <f>RTD("gartle.rtd",,"YahooFinanceQuotes",Table1[Symbol],"PercentChangeFromYearLow")</f>
        <v>0.69489999999999996</v>
      </c>
      <c r="W16" s="4">
        <f>RTD("gartle.rtd",,"YahooFinanceQuotes",Table1[Symbol],"FiftydayMovingAverage")</f>
        <v>906.13</v>
      </c>
      <c r="X16" s="4">
        <f>RTD("gartle.rtd",,"YahooFinanceQuotes",Table1[Symbol],"TwoHundredDayMovingAverage")</f>
        <v>810.52</v>
      </c>
      <c r="Y16" s="6">
        <f>RTD("gartle.rtd",,"YahooFinanceQuotes",Table1[Symbol],"ChangeFromFiftyDayMovingAverage")</f>
        <v>62.67</v>
      </c>
      <c r="Z16" s="6">
        <f>RTD("gartle.rtd",,"YahooFinanceQuotes",Table1[Symbol],"ChangeFromTwoHundredDayMovingAverage")</f>
        <v>158.28</v>
      </c>
      <c r="AA16" s="7">
        <f>RTD("gartle.rtd",,"YahooFinanceQuotes",Table1[Symbol],"PercentChangeFromFiftyDayMovingAverage")</f>
        <v>6.9199999999999998E-2</v>
      </c>
      <c r="AB16" s="7">
        <f>RTD("gartle.rtd",,"YahooFinanceQuotes",Table1[Symbol],"PercentChangeFromTwoHundredDayMovingAverage")</f>
        <v>0.1953</v>
      </c>
      <c r="AC16" s="8">
        <f>RTD("gartle.rtd",,"YahooFinanceQuotes",Table1[Symbol],"AverageDailyVolume")</f>
        <v>10288300</v>
      </c>
      <c r="AD16" s="4">
        <f>RTD("gartle.rtd",,"YahooFinanceQuotes",Table1[Symbol],"OneYearTargetPrice")</f>
        <v>0</v>
      </c>
      <c r="AE16" s="4" t="e">
        <f>RTD("gartle.rtd",,"YahooFinanceQuotes",Table1[Symbol],"PERatio")</f>
        <v>#N/A</v>
      </c>
      <c r="AF16" s="4">
        <f>RTD("gartle.rtd",,"YahooFinanceQuotes",Table1[Symbol],"PEGRatio")</f>
        <v>-3.86</v>
      </c>
      <c r="AG16" s="4">
        <f>RTD("gartle.rtd",,"YahooFinanceQuotes",Table1[Symbol],"EPSEstimateCurrentYear")</f>
        <v>0.23</v>
      </c>
      <c r="AH16" s="4">
        <f>RTD("gartle.rtd",,"YahooFinanceQuotes",Table1[Symbol],"EPSEstimateNextQuarter")</f>
        <v>0</v>
      </c>
      <c r="AI16" s="4" t="e">
        <f>RTD("gartle.rtd",,"YahooFinanceQuotes",Table1[Symbol],"EPSEstimateNextYear")</f>
        <v>#N/A</v>
      </c>
      <c r="AJ16" s="4">
        <f>RTD("gartle.rtd",,"YahooFinanceQuotes",Table1[Symbol],"EarningsShare")</f>
        <v>-1.51</v>
      </c>
      <c r="AK16" s="27" t="str">
        <f>RTD("gartle.rtd",,"YahooFinanceQuotes",Table1[Symbol],"MarketCapitalization")</f>
        <v>51.56B</v>
      </c>
      <c r="AL16" s="8">
        <f>RTD("gartle.rtd",,"YahooFinanceQuotes",Table1[Symbol],"MarketCapitalization$")</f>
        <v>51560000000</v>
      </c>
      <c r="AM16" s="15" t="e">
        <f>RTD("gartle.rtd",,"YahooFinanceQuotes",Table1[Symbol],"DividendYield")</f>
        <v>#N/A</v>
      </c>
      <c r="AN16" s="15" t="e">
        <f>RTD("gartle.rtd",,"YahooFinanceQuotes",Table1[Symbol],"DividendShare")</f>
        <v>#N/A</v>
      </c>
      <c r="AO16" s="2">
        <f>RTD("gartle.rtd",,"YahooFinanceQuotes",Table1[Symbol],"ExDividendDate")</f>
        <v>42439</v>
      </c>
      <c r="AP16" s="2">
        <f>RTD("gartle.rtd",,"YahooFinanceQuotes",Table1[Symbol],"ExDividendDate2")</f>
        <v>42439</v>
      </c>
      <c r="AQ16" s="2" t="e">
        <f>RTD("gartle.rtd",,"YahooFinanceQuotes",Table1[Symbol],"DividendPayDate")</f>
        <v>#N/A</v>
      </c>
      <c r="AR16" s="2" t="e">
        <f>RTD("gartle.rtd",,"YahooFinanceQuotes",Table1[Symbol],"DividendPayDate2")</f>
        <v>#N/A</v>
      </c>
      <c r="AS16" s="4">
        <f>RTD("gartle.rtd",,"YahooFinanceQuotes",Table1[Symbol],"BookValue")</f>
        <v>10.48</v>
      </c>
      <c r="AT16" s="4">
        <f>RTD("gartle.rtd",,"YahooFinanceQuotes",Table1[Symbol],"PriceBook")</f>
        <v>90.73</v>
      </c>
      <c r="AU16" s="4">
        <f>RTD("gartle.rtd",,"YahooFinanceQuotes",Table1[Symbol],"PriceSales")</f>
        <v>142.57</v>
      </c>
      <c r="AV16" s="4">
        <f>RTD("gartle.rtd",,"YahooFinanceQuotes",Table1[Symbol],"PriceEPSEstimateCurrentYear")</f>
        <v>4036.67</v>
      </c>
      <c r="AW16" s="4">
        <f>RTD("gartle.rtd",,"YahooFinanceQuotes",Table1[Symbol],"PriceEPSEstimateNextYear")</f>
        <v>1937.6</v>
      </c>
      <c r="AX16" s="15" t="str">
        <f>RTD("gartle.rtd",,"YahooFinanceQuotes",Table1[Symbol],"EBITDA")</f>
        <v>13.53B</v>
      </c>
      <c r="AY16" s="8">
        <f>RTD("gartle.rtd",,"YahooFinanceQuotes",Table1[Symbol],"EBITDA$")</f>
        <v>13530000000</v>
      </c>
      <c r="AZ16" s="15" t="str">
        <f>RTD("gartle.rtd",,"YahooFinanceQuotes",Table1[Symbol],"Name")</f>
        <v>BHP BILLITON</v>
      </c>
      <c r="BA16" s="15" t="str">
        <f>RTD("gartle.rtd",,"YahooFinanceQuotes",Table1[Symbol],"StockExchange")</f>
        <v>LSE</v>
      </c>
      <c r="BB16" s="15">
        <f>RTD("gartle.rtd",,"YahooFinanceQuotes",Table1[Symbol],"rtd_LastError")</f>
        <v>0</v>
      </c>
      <c r="BC16" s="15" t="str">
        <f>RTD("gartle.rtd",,"YahooFinanceQuotes",Table1[Symbol],"rtd_LastMessage")</f>
        <v/>
      </c>
      <c r="BD16" s="9">
        <f>RTD("gartle.rtd",,"YahooFinanceQuotes",Table1[Symbol],"rtd_LastUpdate")</f>
        <v>42578.491214733796</v>
      </c>
      <c r="BE16" s="2">
        <f>RTD("gartle.rtd",,"YahooFinanceQuotes",Table1[Symbol],"rtd_LastUpdateDate")</f>
        <v>42578</v>
      </c>
      <c r="BF16" s="3">
        <f>RTD("gartle.rtd",,"YahooFinanceQuotes",Table1[Symbol],"rtd_LastUpdateTime")</f>
        <v>0.49121473379629632</v>
      </c>
    </row>
    <row r="17" spans="2:58" x14ac:dyDescent="0.25">
      <c r="B17" s="16" t="s">
        <v>70</v>
      </c>
      <c r="C17" s="25">
        <f>RTD("gartle.rtd",,"YahooFinanceQuotes",Table1[Symbol],"LastTradeDate")</f>
        <v>42578</v>
      </c>
      <c r="D17" s="17">
        <f>RTD("gartle.rtd",,"YahooFinanceQuotes",Table1[Symbol],"LastTradeTime")</f>
        <v>0.57986111111111116</v>
      </c>
      <c r="E17" s="18">
        <f>RTD("gartle.rtd",,"YahooFinanceQuotes",Table1[Symbol],"Last:tick")</f>
        <v>1</v>
      </c>
      <c r="F17" s="19">
        <f>RTD("gartle.rtd",,"YahooFinanceQuotes",Table1[Symbol],"Last")</f>
        <v>2468.5</v>
      </c>
      <c r="G17" s="20">
        <f>RTD("gartle.rtd",,"YahooFinanceQuotes",Table1[Symbol],"Change")</f>
        <v>45.5</v>
      </c>
      <c r="H17" s="21">
        <f>RTD("gartle.rtd",,"YahooFinanceQuotes",Table1[Symbol],"ChangeInPercent")</f>
        <v>1.8799999999999997E-2</v>
      </c>
      <c r="I17" s="19">
        <f>RTD("gartle.rtd",,"YahooFinanceQuotes",Table1[Symbol],"Open")</f>
        <v>2445</v>
      </c>
      <c r="J17" s="19">
        <f>RTD("gartle.rtd",,"YahooFinanceQuotes",Table1[Symbol],"High")</f>
        <v>2483.5</v>
      </c>
      <c r="K17" s="19">
        <f>RTD("gartle.rtd",,"YahooFinanceQuotes",Table1[Symbol],"Low")</f>
        <v>2438</v>
      </c>
      <c r="L17" s="22">
        <f>RTD("gartle.rtd",,"YahooFinanceQuotes",Table1[Symbol],"Volume")</f>
        <v>1548682</v>
      </c>
      <c r="M17" s="23" t="str">
        <f>RTD("gartle.rtd",,"YahooFinanceQuotes",Table1[Symbol],"DaysRange")</f>
        <v>2438.00 - 2483.50</v>
      </c>
      <c r="N17" s="19">
        <f>RTD("gartle.rtd",,"YahooFinanceQuotes",Table1[Symbol],"PreviousClose")</f>
        <v>2423</v>
      </c>
      <c r="O17" s="23">
        <f>RTD("gartle.rtd",,"YahooFinanceQuotes",Table1[Symbol],"ShortRatio")</f>
        <v>0</v>
      </c>
      <c r="P17" s="19">
        <f>RTD("gartle.rtd",,"YahooFinanceQuotes",Table1[Symbol],"YearHigh")</f>
        <v>2640.5</v>
      </c>
      <c r="Q17" s="19">
        <f>RTD("gartle.rtd",,"YahooFinanceQuotes",Table1[Symbol],"YearLow")</f>
        <v>1557</v>
      </c>
      <c r="R17" s="23" t="str">
        <f>RTD("gartle.rtd",,"YahooFinanceQuotes",Table1[Symbol],"YearRange")</f>
        <v>1557.00 - 2640.50</v>
      </c>
      <c r="S17" s="24">
        <f>RTD("gartle.rtd",,"YahooFinanceQuotes",Table1[Symbol],"ChangeFromYearHigh")</f>
        <v>-172</v>
      </c>
      <c r="T17" s="24">
        <f>RTD("gartle.rtd",,"YahooFinanceQuotes",Table1[Symbol],"ChangeFromYearLow")</f>
        <v>911.5</v>
      </c>
      <c r="U17" s="21">
        <f>RTD("gartle.rtd",,"YahooFinanceQuotes",Table1[Symbol],"PercentChangeFromYearHigh")</f>
        <v>-6.5099999999999991E-2</v>
      </c>
      <c r="V17" s="21">
        <f>RTD("gartle.rtd",,"YahooFinanceQuotes",Table1[Symbol],"PercentChangeFromYearLow")</f>
        <v>0.58540000000000003</v>
      </c>
      <c r="W17" s="19">
        <f>RTD("gartle.rtd",,"YahooFinanceQuotes",Table1[Symbol],"FiftydayMovingAverage")</f>
        <v>2213.54</v>
      </c>
      <c r="X17" s="19">
        <f>RTD("gartle.rtd",,"YahooFinanceQuotes",Table1[Symbol],"TwoHundredDayMovingAverage")</f>
        <v>2017.15</v>
      </c>
      <c r="Y17" s="24">
        <f>RTD("gartle.rtd",,"YahooFinanceQuotes",Table1[Symbol],"ChangeFromFiftyDayMovingAverage")</f>
        <v>254.96</v>
      </c>
      <c r="Z17" s="24">
        <f>RTD("gartle.rtd",,"YahooFinanceQuotes",Table1[Symbol],"ChangeFromTwoHundredDayMovingAverage")</f>
        <v>451.35</v>
      </c>
      <c r="AA17" s="21">
        <f>RTD("gartle.rtd",,"YahooFinanceQuotes",Table1[Symbol],"PercentChangeFromFiftyDayMovingAverage")</f>
        <v>0.1152</v>
      </c>
      <c r="AB17" s="21">
        <f>RTD("gartle.rtd",,"YahooFinanceQuotes",Table1[Symbol],"PercentChangeFromTwoHundredDayMovingAverage")</f>
        <v>0.2238</v>
      </c>
      <c r="AC17" s="22">
        <f>RTD("gartle.rtd",,"YahooFinanceQuotes",Table1[Symbol],"AverageDailyVolume")</f>
        <v>4868310</v>
      </c>
      <c r="AD17" s="19">
        <f>RTD("gartle.rtd",,"YahooFinanceQuotes",Table1[Symbol],"OneYearTargetPrice")</f>
        <v>0</v>
      </c>
      <c r="AE17" s="19" t="e">
        <f>RTD("gartle.rtd",,"YahooFinanceQuotes",Table1[Symbol],"PERatio")</f>
        <v>#N/A</v>
      </c>
      <c r="AF17" s="19">
        <f>RTD("gartle.rtd",,"YahooFinanceQuotes",Table1[Symbol],"PEGRatio")</f>
        <v>-1.8</v>
      </c>
      <c r="AG17" s="19">
        <f>RTD("gartle.rtd",,"YahooFinanceQuotes",Table1[Symbol],"EPSEstimateCurrentYear")</f>
        <v>1.79</v>
      </c>
      <c r="AH17" s="19">
        <f>RTD("gartle.rtd",,"YahooFinanceQuotes",Table1[Symbol],"EPSEstimateNextQuarter")</f>
        <v>0</v>
      </c>
      <c r="AI17" s="19" t="e">
        <f>RTD("gartle.rtd",,"YahooFinanceQuotes",Table1[Symbol],"EPSEstimateNextYear")</f>
        <v>#N/A</v>
      </c>
      <c r="AJ17" s="19">
        <f>RTD("gartle.rtd",,"YahooFinanceQuotes",Table1[Symbol],"EarningsShare")</f>
        <v>-0.47</v>
      </c>
      <c r="AK17" s="28" t="str">
        <f>RTD("gartle.rtd",,"YahooFinanceQuotes",Table1[Symbol],"MarketCapitalization")</f>
        <v>44.39B</v>
      </c>
      <c r="AL17" s="22">
        <f>RTD("gartle.rtd",,"YahooFinanceQuotes",Table1[Symbol],"MarketCapitalization$")</f>
        <v>44390000000</v>
      </c>
      <c r="AM17" s="23" t="e">
        <f>RTD("gartle.rtd",,"YahooFinanceQuotes",Table1[Symbol],"DividendYield")</f>
        <v>#N/A</v>
      </c>
      <c r="AN17" s="23" t="e">
        <f>RTD("gartle.rtd",,"YahooFinanceQuotes",Table1[Symbol],"DividendShare")</f>
        <v>#N/A</v>
      </c>
      <c r="AO17" s="25">
        <f>RTD("gartle.rtd",,"YahooFinanceQuotes",Table1[Symbol],"ExDividendDate")</f>
        <v>42425</v>
      </c>
      <c r="AP17" s="25">
        <f>RTD("gartle.rtd",,"YahooFinanceQuotes",Table1[Symbol],"ExDividendDate2")</f>
        <v>42425</v>
      </c>
      <c r="AQ17" s="25" t="e">
        <f>RTD("gartle.rtd",,"YahooFinanceQuotes",Table1[Symbol],"DividendPayDate")</f>
        <v>#N/A</v>
      </c>
      <c r="AR17" s="25" t="e">
        <f>RTD("gartle.rtd",,"YahooFinanceQuotes",Table1[Symbol],"DividendPayDate2")</f>
        <v>#N/A</v>
      </c>
      <c r="AS17" s="19">
        <f>RTD("gartle.rtd",,"YahooFinanceQuotes",Table1[Symbol],"BookValue")</f>
        <v>20.77</v>
      </c>
      <c r="AT17" s="19">
        <f>RTD("gartle.rtd",,"YahooFinanceQuotes",Table1[Symbol],"PriceBook")</f>
        <v>116.66</v>
      </c>
      <c r="AU17" s="19">
        <f>RTD("gartle.rtd",,"YahooFinanceQuotes",Table1[Symbol],"PriceSales")</f>
        <v>125.1</v>
      </c>
      <c r="AV17" s="19">
        <f>RTD("gartle.rtd",,"YahooFinanceQuotes",Table1[Symbol],"PriceEPSEstimateCurrentYear")</f>
        <v>1379.05</v>
      </c>
      <c r="AW17" s="19">
        <f>RTD("gartle.rtd",,"YahooFinanceQuotes",Table1[Symbol],"PriceEPSEstimateNextYear")</f>
        <v>1285.68</v>
      </c>
      <c r="AX17" s="23" t="str">
        <f>RTD("gartle.rtd",,"YahooFinanceQuotes",Table1[Symbol],"EBITDA")</f>
        <v>10.42B</v>
      </c>
      <c r="AY17" s="22">
        <f>RTD("gartle.rtd",,"YahooFinanceQuotes",Table1[Symbol],"EBITDA$")</f>
        <v>10420000000</v>
      </c>
      <c r="AZ17" s="23" t="str">
        <f>RTD("gartle.rtd",,"YahooFinanceQuotes",Table1[Symbol],"Name")</f>
        <v>RIO TINTO</v>
      </c>
      <c r="BA17" s="23" t="str">
        <f>RTD("gartle.rtd",,"YahooFinanceQuotes",Table1[Symbol],"StockExchange")</f>
        <v>LSE</v>
      </c>
      <c r="BB17" s="23">
        <f>RTD("gartle.rtd",,"YahooFinanceQuotes",Table1[Symbol],"rtd_LastError")</f>
        <v>0</v>
      </c>
      <c r="BC17" s="23" t="str">
        <f>RTD("gartle.rtd",,"YahooFinanceQuotes",Table1[Symbol],"rtd_LastMessage")</f>
        <v/>
      </c>
      <c r="BD17" s="26">
        <f>RTD("gartle.rtd",,"YahooFinanceQuotes",Table1[Symbol],"rtd_LastUpdate")</f>
        <v>42578.491101041669</v>
      </c>
      <c r="BE17" s="25">
        <f>RTD("gartle.rtd",,"YahooFinanceQuotes",Table1[Symbol],"rtd_LastUpdateDate")</f>
        <v>42578</v>
      </c>
      <c r="BF17" s="17">
        <f>RTD("gartle.rtd",,"YahooFinanceQuotes",Table1[Symbol],"rtd_LastUpdateTime")</f>
        <v>0.49110104166666668</v>
      </c>
    </row>
    <row r="18" spans="2:58" x14ac:dyDescent="0.25">
      <c r="B18" s="10" t="s">
        <v>71</v>
      </c>
      <c r="C18" s="2">
        <f>RTD("gartle.rtd",,"YahooFinanceQuotes",Table1[Symbol],"LastTradeDate")</f>
        <v>42578</v>
      </c>
      <c r="D18" s="3">
        <f>RTD("gartle.rtd",,"YahooFinanceQuotes",Table1[Symbol],"LastTradeTime")</f>
        <v>0.67361111111111116</v>
      </c>
      <c r="E18" s="13">
        <f>RTD("gartle.rtd",,"YahooFinanceQuotes",Table1[Symbol],"Last:tick")</f>
        <v>0</v>
      </c>
      <c r="F18" s="4">
        <f>RTD("gartle.rtd",,"YahooFinanceQuotes",Table1[Symbol],"Last")</f>
        <v>19.86</v>
      </c>
      <c r="G18" s="14">
        <f>RTD("gartle.rtd",,"YahooFinanceQuotes",Table1[Symbol],"Change")</f>
        <v>0.6</v>
      </c>
      <c r="H18" s="7">
        <f>RTD("gartle.rtd",,"YahooFinanceQuotes",Table1[Symbol],"ChangeInPercent")</f>
        <v>3.1200000000000002E-2</v>
      </c>
      <c r="I18" s="4">
        <f>RTD("gartle.rtd",,"YahooFinanceQuotes",Table1[Symbol],"Open")</f>
        <v>19.8</v>
      </c>
      <c r="J18" s="4">
        <f>RTD("gartle.rtd",,"YahooFinanceQuotes",Table1[Symbol],"High")</f>
        <v>20.079999999999998</v>
      </c>
      <c r="K18" s="4">
        <f>RTD("gartle.rtd",,"YahooFinanceQuotes",Table1[Symbol],"Low")</f>
        <v>19.73</v>
      </c>
      <c r="L18" s="8">
        <f>RTD("gartle.rtd",,"YahooFinanceQuotes",Table1[Symbol],"Volume")</f>
        <v>15795995</v>
      </c>
      <c r="M18" s="15" t="str">
        <f>RTD("gartle.rtd",,"YahooFinanceQuotes",Table1[Symbol],"DaysRange")</f>
        <v>19.73 - 20.08</v>
      </c>
      <c r="N18" s="4">
        <f>RTD("gartle.rtd",,"YahooFinanceQuotes",Table1[Symbol],"PreviousClose")</f>
        <v>19.260000000000002</v>
      </c>
      <c r="O18" s="15">
        <f>RTD("gartle.rtd",,"YahooFinanceQuotes",Table1[Symbol],"ShortRatio")</f>
        <v>0</v>
      </c>
      <c r="P18" s="4">
        <f>RTD("gartle.rtd",,"YahooFinanceQuotes",Table1[Symbol],"YearHigh")</f>
        <v>26.83</v>
      </c>
      <c r="Q18" s="4">
        <f>RTD("gartle.rtd",,"YahooFinanceQuotes",Table1[Symbol],"YearLow")</f>
        <v>14.06</v>
      </c>
      <c r="R18" s="15" t="str">
        <f>RTD("gartle.rtd",,"YahooFinanceQuotes",Table1[Symbol],"YearRange")</f>
        <v>14.06 - 26.83</v>
      </c>
      <c r="S18" s="6">
        <f>RTD("gartle.rtd",,"YahooFinanceQuotes",Table1[Symbol],"ChangeFromYearHigh")</f>
        <v>-6.97</v>
      </c>
      <c r="T18" s="6">
        <f>RTD("gartle.rtd",,"YahooFinanceQuotes",Table1[Symbol],"ChangeFromYearLow")</f>
        <v>5.8</v>
      </c>
      <c r="U18" s="7">
        <f>RTD("gartle.rtd",,"YahooFinanceQuotes",Table1[Symbol],"PercentChangeFromYearHigh")</f>
        <v>-0.25980000000000003</v>
      </c>
      <c r="V18" s="7">
        <f>RTD("gartle.rtd",,"YahooFinanceQuotes",Table1[Symbol],"PercentChangeFromYearLow")</f>
        <v>0.41249999999999998</v>
      </c>
      <c r="W18" s="4">
        <f>RTD("gartle.rtd",,"YahooFinanceQuotes",Table1[Symbol],"FiftydayMovingAverage")</f>
        <v>19.09</v>
      </c>
      <c r="X18" s="4">
        <f>RTD("gartle.rtd",,"YahooFinanceQuotes",Table1[Symbol],"TwoHundredDayMovingAverage")</f>
        <v>17.8</v>
      </c>
      <c r="Y18" s="6">
        <f>RTD("gartle.rtd",,"YahooFinanceQuotes",Table1[Symbol],"ChangeFromFiftyDayMovingAverage")</f>
        <v>0.77</v>
      </c>
      <c r="Z18" s="6">
        <f>RTD("gartle.rtd",,"YahooFinanceQuotes",Table1[Symbol],"ChangeFromTwoHundredDayMovingAverage")</f>
        <v>2.06</v>
      </c>
      <c r="AA18" s="7">
        <f>RTD("gartle.rtd",,"YahooFinanceQuotes",Table1[Symbol],"PercentChangeFromFiftyDayMovingAverage")</f>
        <v>4.0199999999999993E-2</v>
      </c>
      <c r="AB18" s="7">
        <f>RTD("gartle.rtd",,"YahooFinanceQuotes",Table1[Symbol],"PercentChangeFromTwoHundredDayMovingAverage")</f>
        <v>0.11599999999999999</v>
      </c>
      <c r="AC18" s="8">
        <f>RTD("gartle.rtd",,"YahooFinanceQuotes",Table1[Symbol],"AverageDailyVolume")</f>
        <v>10610100</v>
      </c>
      <c r="AD18" s="4">
        <f>RTD("gartle.rtd",,"YahooFinanceQuotes",Table1[Symbol],"OneYearTargetPrice")</f>
        <v>0</v>
      </c>
      <c r="AE18" s="4" t="e">
        <f>RTD("gartle.rtd",,"YahooFinanceQuotes",Table1[Symbol],"PERatio")</f>
        <v>#N/A</v>
      </c>
      <c r="AF18" s="4">
        <f>RTD("gartle.rtd",,"YahooFinanceQuotes",Table1[Symbol],"PEGRatio")</f>
        <v>-12.5</v>
      </c>
      <c r="AG18" s="4">
        <f>RTD("gartle.rtd",,"YahooFinanceQuotes",Table1[Symbol],"EPSEstimateCurrentYear")</f>
        <v>0.2</v>
      </c>
      <c r="AH18" s="4">
        <f>RTD("gartle.rtd",,"YahooFinanceQuotes",Table1[Symbol],"EPSEstimateNextQuarter")</f>
        <v>0</v>
      </c>
      <c r="AI18" s="4" t="e">
        <f>RTD("gartle.rtd",,"YahooFinanceQuotes",Table1[Symbol],"EPSEstimateNextYear")</f>
        <v>#N/A</v>
      </c>
      <c r="AJ18" s="4">
        <f>RTD("gartle.rtd",,"YahooFinanceQuotes",Table1[Symbol],"EarningsShare")</f>
        <v>-1.51</v>
      </c>
      <c r="AK18" s="27" t="str">
        <f>RTD("gartle.rtd",,"YahooFinanceQuotes",Table1[Symbol],"MarketCapitalization")</f>
        <v>105.69B</v>
      </c>
      <c r="AL18" s="8">
        <f>RTD("gartle.rtd",,"YahooFinanceQuotes",Table1[Symbol],"MarketCapitalization$")</f>
        <v>105690000000</v>
      </c>
      <c r="AM18" s="15" t="e">
        <f>RTD("gartle.rtd",,"YahooFinanceQuotes",Table1[Symbol],"DividendYield")</f>
        <v>#N/A</v>
      </c>
      <c r="AN18" s="15" t="e">
        <f>RTD("gartle.rtd",,"YahooFinanceQuotes",Table1[Symbol],"DividendShare")</f>
        <v>#N/A</v>
      </c>
      <c r="AO18" s="2">
        <f>RTD("gartle.rtd",,"YahooFinanceQuotes",Table1[Symbol],"ExDividendDate")</f>
        <v>42439</v>
      </c>
      <c r="AP18" s="2">
        <f>RTD("gartle.rtd",,"YahooFinanceQuotes",Table1[Symbol],"ExDividendDate2")</f>
        <v>42439</v>
      </c>
      <c r="AQ18" s="2" t="e">
        <f>RTD("gartle.rtd",,"YahooFinanceQuotes",Table1[Symbol],"DividendPayDate")</f>
        <v>#N/A</v>
      </c>
      <c r="AR18" s="2" t="e">
        <f>RTD("gartle.rtd",,"YahooFinanceQuotes",Table1[Symbol],"DividendPayDate2")</f>
        <v>#N/A</v>
      </c>
      <c r="AS18" s="4">
        <f>RTD("gartle.rtd",,"YahooFinanceQuotes",Table1[Symbol],"BookValue")</f>
        <v>10.48</v>
      </c>
      <c r="AT18" s="4">
        <f>RTD("gartle.rtd",,"YahooFinanceQuotes",Table1[Symbol],"PriceBook")</f>
        <v>1.84</v>
      </c>
      <c r="AU18" s="4">
        <f>RTD("gartle.rtd",,"YahooFinanceQuotes",Table1[Symbol],"PriceSales")</f>
        <v>2.89</v>
      </c>
      <c r="AV18" s="4">
        <f>RTD("gartle.rtd",,"YahooFinanceQuotes",Table1[Symbol],"PriceEPSEstimateCurrentYear")</f>
        <v>99.3</v>
      </c>
      <c r="AW18" s="4">
        <f>RTD("gartle.rtd",,"YahooFinanceQuotes",Table1[Symbol],"PriceEPSEstimateNextYear")</f>
        <v>43.17</v>
      </c>
      <c r="AX18" s="15" t="str">
        <f>RTD("gartle.rtd",,"YahooFinanceQuotes",Table1[Symbol],"EBITDA")</f>
        <v>13.53B</v>
      </c>
      <c r="AY18" s="8">
        <f>RTD("gartle.rtd",,"YahooFinanceQuotes",Table1[Symbol],"EBITDA$")</f>
        <v>13530000000</v>
      </c>
      <c r="AZ18" s="15" t="str">
        <f>RTD("gartle.rtd",,"YahooFinanceQuotes",Table1[Symbol],"Name")</f>
        <v>BHP BLT FPO</v>
      </c>
      <c r="BA18" s="15" t="str">
        <f>RTD("gartle.rtd",,"YahooFinanceQuotes",Table1[Symbol],"StockExchange")</f>
        <v>ASX</v>
      </c>
      <c r="BB18" s="15">
        <f>RTD("gartle.rtd",,"YahooFinanceQuotes",Table1[Symbol],"rtd_LastError")</f>
        <v>0</v>
      </c>
      <c r="BC18" s="15" t="str">
        <f>RTD("gartle.rtd",,"YahooFinanceQuotes",Table1[Symbol],"rtd_LastMessage")</f>
        <v/>
      </c>
      <c r="BD18" s="9">
        <f>RTD("gartle.rtd",,"YahooFinanceQuotes",Table1[Symbol],"rtd_LastUpdate")</f>
        <v>42578.491139930557</v>
      </c>
      <c r="BE18" s="2">
        <f>RTD("gartle.rtd",,"YahooFinanceQuotes",Table1[Symbol],"rtd_LastUpdateDate")</f>
        <v>42578</v>
      </c>
      <c r="BF18" s="3">
        <f>RTD("gartle.rtd",,"YahooFinanceQuotes",Table1[Symbol],"rtd_LastUpdateTime")</f>
        <v>0.49113993055555555</v>
      </c>
    </row>
    <row r="19" spans="2:58" x14ac:dyDescent="0.25">
      <c r="B19" s="16" t="s">
        <v>72</v>
      </c>
      <c r="C19" s="25">
        <f>RTD("gartle.rtd",,"YahooFinanceQuotes",Table1[Symbol],"LastTradeDate")</f>
        <v>42578</v>
      </c>
      <c r="D19" s="17">
        <f>RTD("gartle.rtd",,"YahooFinanceQuotes",Table1[Symbol],"LastTradeTime")</f>
        <v>0.67361111111111116</v>
      </c>
      <c r="E19" s="18">
        <f>RTD("gartle.rtd",,"YahooFinanceQuotes",Table1[Symbol],"Last:tick")</f>
        <v>0</v>
      </c>
      <c r="F19" s="19">
        <f>RTD("gartle.rtd",,"YahooFinanceQuotes",Table1[Symbol],"Last")</f>
        <v>49.6</v>
      </c>
      <c r="G19" s="20">
        <f>RTD("gartle.rtd",,"YahooFinanceQuotes",Table1[Symbol],"Change")</f>
        <v>0.92</v>
      </c>
      <c r="H19" s="21">
        <f>RTD("gartle.rtd",,"YahooFinanceQuotes",Table1[Symbol],"ChangeInPercent")</f>
        <v>1.89E-2</v>
      </c>
      <c r="I19" s="19">
        <f>RTD("gartle.rtd",,"YahooFinanceQuotes",Table1[Symbol],"Open")</f>
        <v>49.43</v>
      </c>
      <c r="J19" s="19">
        <f>RTD("gartle.rtd",,"YahooFinanceQuotes",Table1[Symbol],"High")</f>
        <v>49.99</v>
      </c>
      <c r="K19" s="19">
        <f>RTD("gartle.rtd",,"YahooFinanceQuotes",Table1[Symbol],"Low")</f>
        <v>49.17</v>
      </c>
      <c r="L19" s="22">
        <f>RTD("gartle.rtd",,"YahooFinanceQuotes",Table1[Symbol],"Volume")</f>
        <v>2239156</v>
      </c>
      <c r="M19" s="23" t="str">
        <f>RTD("gartle.rtd",,"YahooFinanceQuotes",Table1[Symbol],"DaysRange")</f>
        <v>49.17 - 49.99</v>
      </c>
      <c r="N19" s="19">
        <f>RTD("gartle.rtd",,"YahooFinanceQuotes",Table1[Symbol],"PreviousClose")</f>
        <v>48.68</v>
      </c>
      <c r="O19" s="23">
        <f>RTD("gartle.rtd",,"YahooFinanceQuotes",Table1[Symbol],"ShortRatio")</f>
        <v>0</v>
      </c>
      <c r="P19" s="19">
        <f>RTD("gartle.rtd",,"YahooFinanceQuotes",Table1[Symbol],"YearHigh")</f>
        <v>55.34</v>
      </c>
      <c r="Q19" s="19">
        <f>RTD("gartle.rtd",,"YahooFinanceQuotes",Table1[Symbol],"YearLow")</f>
        <v>36.53</v>
      </c>
      <c r="R19" s="23" t="str">
        <f>RTD("gartle.rtd",,"YahooFinanceQuotes",Table1[Symbol],"YearRange")</f>
        <v>36.53 - 55.34</v>
      </c>
      <c r="S19" s="24">
        <f>RTD("gartle.rtd",,"YahooFinanceQuotes",Table1[Symbol],"ChangeFromYearHigh")</f>
        <v>-5.74</v>
      </c>
      <c r="T19" s="24">
        <f>RTD("gartle.rtd",,"YahooFinanceQuotes",Table1[Symbol],"ChangeFromYearLow")</f>
        <v>13.07</v>
      </c>
      <c r="U19" s="21">
        <f>RTD("gartle.rtd",,"YahooFinanceQuotes",Table1[Symbol],"PercentChangeFromYearHigh")</f>
        <v>-0.10369999999999999</v>
      </c>
      <c r="V19" s="21">
        <f>RTD("gartle.rtd",,"YahooFinanceQuotes",Table1[Symbol],"PercentChangeFromYearLow")</f>
        <v>0.35780000000000001</v>
      </c>
      <c r="W19" s="19">
        <f>RTD("gartle.rtd",,"YahooFinanceQuotes",Table1[Symbol],"FiftydayMovingAverage")</f>
        <v>46.58</v>
      </c>
      <c r="X19" s="19">
        <f>RTD("gartle.rtd",,"YahooFinanceQuotes",Table1[Symbol],"TwoHundredDayMovingAverage")</f>
        <v>44.5</v>
      </c>
      <c r="Y19" s="24">
        <f>RTD("gartle.rtd",,"YahooFinanceQuotes",Table1[Symbol],"ChangeFromFiftyDayMovingAverage")</f>
        <v>3.02</v>
      </c>
      <c r="Z19" s="24">
        <f>RTD("gartle.rtd",,"YahooFinanceQuotes",Table1[Symbol],"ChangeFromTwoHundredDayMovingAverage")</f>
        <v>5.0999999999999996</v>
      </c>
      <c r="AA19" s="21">
        <f>RTD("gartle.rtd",,"YahooFinanceQuotes",Table1[Symbol],"PercentChangeFromFiftyDayMovingAverage")</f>
        <v>6.480000000000001E-2</v>
      </c>
      <c r="AB19" s="21">
        <f>RTD("gartle.rtd",,"YahooFinanceQuotes",Table1[Symbol],"PercentChangeFromTwoHundredDayMovingAverage")</f>
        <v>0.11449999999999999</v>
      </c>
      <c r="AC19" s="22">
        <f>RTD("gartle.rtd",,"YahooFinanceQuotes",Table1[Symbol],"AverageDailyVolume")</f>
        <v>2502360</v>
      </c>
      <c r="AD19" s="19">
        <f>RTD("gartle.rtd",,"YahooFinanceQuotes",Table1[Symbol],"OneYearTargetPrice")</f>
        <v>0</v>
      </c>
      <c r="AE19" s="19" t="e">
        <f>RTD("gartle.rtd",,"YahooFinanceQuotes",Table1[Symbol],"PERatio")</f>
        <v>#N/A</v>
      </c>
      <c r="AF19" s="19">
        <f>RTD("gartle.rtd",,"YahooFinanceQuotes",Table1[Symbol],"PEGRatio")</f>
        <v>-1.32</v>
      </c>
      <c r="AG19" s="19">
        <f>RTD("gartle.rtd",,"YahooFinanceQuotes",Table1[Symbol],"EPSEstimateCurrentYear")</f>
        <v>1.68</v>
      </c>
      <c r="AH19" s="19">
        <f>RTD("gartle.rtd",,"YahooFinanceQuotes",Table1[Symbol],"EPSEstimateNextQuarter")</f>
        <v>0</v>
      </c>
      <c r="AI19" s="19" t="e">
        <f>RTD("gartle.rtd",,"YahooFinanceQuotes",Table1[Symbol],"EPSEstimateNextYear")</f>
        <v>#N/A</v>
      </c>
      <c r="AJ19" s="19">
        <f>RTD("gartle.rtd",,"YahooFinanceQuotes",Table1[Symbol],"EarningsShare")</f>
        <v>-0.47</v>
      </c>
      <c r="AK19" s="28" t="str">
        <f>RTD("gartle.rtd",,"YahooFinanceQuotes",Table1[Symbol],"MarketCapitalization")</f>
        <v>89.19B</v>
      </c>
      <c r="AL19" s="22">
        <f>RTD("gartle.rtd",,"YahooFinanceQuotes",Table1[Symbol],"MarketCapitalization$")</f>
        <v>89190000000</v>
      </c>
      <c r="AM19" s="23" t="e">
        <f>RTD("gartle.rtd",,"YahooFinanceQuotes",Table1[Symbol],"DividendYield")</f>
        <v>#N/A</v>
      </c>
      <c r="AN19" s="23" t="e">
        <f>RTD("gartle.rtd",,"YahooFinanceQuotes",Table1[Symbol],"DividendShare")</f>
        <v>#N/A</v>
      </c>
      <c r="AO19" s="25">
        <f>RTD("gartle.rtd",,"YahooFinanceQuotes",Table1[Symbol],"ExDividendDate")</f>
        <v>42424</v>
      </c>
      <c r="AP19" s="25">
        <f>RTD("gartle.rtd",,"YahooFinanceQuotes",Table1[Symbol],"ExDividendDate2")</f>
        <v>42424</v>
      </c>
      <c r="AQ19" s="25" t="e">
        <f>RTD("gartle.rtd",,"YahooFinanceQuotes",Table1[Symbol],"DividendPayDate")</f>
        <v>#N/A</v>
      </c>
      <c r="AR19" s="25" t="e">
        <f>RTD("gartle.rtd",,"YahooFinanceQuotes",Table1[Symbol],"DividendPayDate2")</f>
        <v>#N/A</v>
      </c>
      <c r="AS19" s="19">
        <f>RTD("gartle.rtd",,"YahooFinanceQuotes",Table1[Symbol],"BookValue")</f>
        <v>20.77</v>
      </c>
      <c r="AT19" s="19">
        <f>RTD("gartle.rtd",,"YahooFinanceQuotes",Table1[Symbol],"PriceBook")</f>
        <v>2.34</v>
      </c>
      <c r="AU19" s="19">
        <f>RTD("gartle.rtd",,"YahooFinanceQuotes",Table1[Symbol],"PriceSales")</f>
        <v>2.5099999999999998</v>
      </c>
      <c r="AV19" s="19">
        <f>RTD("gartle.rtd",,"YahooFinanceQuotes",Table1[Symbol],"PriceEPSEstimateCurrentYear")</f>
        <v>29.35</v>
      </c>
      <c r="AW19" s="19">
        <f>RTD("gartle.rtd",,"YahooFinanceQuotes",Table1[Symbol],"PriceEPSEstimateNextYear")</f>
        <v>29.01</v>
      </c>
      <c r="AX19" s="23" t="str">
        <f>RTD("gartle.rtd",,"YahooFinanceQuotes",Table1[Symbol],"EBITDA")</f>
        <v>10.42B</v>
      </c>
      <c r="AY19" s="22">
        <f>RTD("gartle.rtd",,"YahooFinanceQuotes",Table1[Symbol],"EBITDA$")</f>
        <v>10420000000</v>
      </c>
      <c r="AZ19" s="23" t="str">
        <f>RTD("gartle.rtd",,"YahooFinanceQuotes",Table1[Symbol],"Name")</f>
        <v>RIO TINTO FPO</v>
      </c>
      <c r="BA19" s="23" t="str">
        <f>RTD("gartle.rtd",,"YahooFinanceQuotes",Table1[Symbol],"StockExchange")</f>
        <v>ASX</v>
      </c>
      <c r="BB19" s="23">
        <f>RTD("gartle.rtd",,"YahooFinanceQuotes",Table1[Symbol],"rtd_LastError")</f>
        <v>0</v>
      </c>
      <c r="BC19" s="23" t="str">
        <f>RTD("gartle.rtd",,"YahooFinanceQuotes",Table1[Symbol],"rtd_LastMessage")</f>
        <v/>
      </c>
      <c r="BD19" s="26">
        <f>RTD("gartle.rtd",,"YahooFinanceQuotes",Table1[Symbol],"rtd_LastUpdate")</f>
        <v>42578.491223055556</v>
      </c>
      <c r="BE19" s="25">
        <f>RTD("gartle.rtd",,"YahooFinanceQuotes",Table1[Symbol],"rtd_LastUpdateDate")</f>
        <v>42578</v>
      </c>
      <c r="BF19" s="17">
        <f>RTD("gartle.rtd",,"YahooFinanceQuotes",Table1[Symbol],"rtd_LastUpdateTime")</f>
        <v>0.49122305555555557</v>
      </c>
    </row>
    <row r="20" spans="2:58" x14ac:dyDescent="0.25">
      <c r="B20" s="10" t="s">
        <v>73</v>
      </c>
      <c r="C20" s="2">
        <f>RTD("gartle.rtd",,"YahooFinanceQuotes",Table1[Symbol],"LastTradeDate")</f>
        <v>42578</v>
      </c>
      <c r="D20" s="3">
        <f>RTD("gartle.rtd",,"YahooFinanceQuotes",Table1[Symbol],"LastTradeTime")</f>
        <v>0.65138888888888891</v>
      </c>
      <c r="E20" s="13">
        <f>RTD("gartle.rtd",,"YahooFinanceQuotes",Table1[Symbol],"Last:tick")</f>
        <v>1</v>
      </c>
      <c r="F20" s="4">
        <f>RTD("gartle.rtd",,"YahooFinanceQuotes",Table1[Symbol],"Last")</f>
        <v>10341</v>
      </c>
      <c r="G20" s="14">
        <f>RTD("gartle.rtd",,"YahooFinanceQuotes",Table1[Symbol],"Change")</f>
        <v>93.24</v>
      </c>
      <c r="H20" s="7">
        <f>RTD("gartle.rtd",,"YahooFinanceQuotes",Table1[Symbol],"ChangeInPercent")</f>
        <v>9.1000000000000004E-3</v>
      </c>
      <c r="I20" s="4">
        <f>RTD("gartle.rtd",,"YahooFinanceQuotes",Table1[Symbol],"Open")</f>
        <v>10314.43</v>
      </c>
      <c r="J20" s="4">
        <f>RTD("gartle.rtd",,"YahooFinanceQuotes",Table1[Symbol],"High")</f>
        <v>10352.32</v>
      </c>
      <c r="K20" s="4">
        <f>RTD("gartle.rtd",,"YahooFinanceQuotes",Table1[Symbol],"Low")</f>
        <v>10298.4</v>
      </c>
      <c r="L20" s="8">
        <f>RTD("gartle.rtd",,"YahooFinanceQuotes",Table1[Symbol],"Volume")</f>
        <v>0</v>
      </c>
      <c r="M20" s="15" t="str">
        <f>RTD("gartle.rtd",,"YahooFinanceQuotes",Table1[Symbol],"DaysRange")</f>
        <v>10298.40 - 10352.32</v>
      </c>
      <c r="N20" s="4">
        <f>RTD("gartle.rtd",,"YahooFinanceQuotes",Table1[Symbol],"PreviousClose")</f>
        <v>10247.76</v>
      </c>
      <c r="O20" s="15" t="e">
        <f>RTD("gartle.rtd",,"YahooFinanceQuotes",Table1[Symbol],"ShortRatio")</f>
        <v>#N/A</v>
      </c>
      <c r="P20" s="4">
        <f>RTD("gartle.rtd",,"YahooFinanceQuotes",Table1[Symbol],"YearHigh")</f>
        <v>11669.9</v>
      </c>
      <c r="Q20" s="4">
        <f>RTD("gartle.rtd",,"YahooFinanceQuotes",Table1[Symbol],"YearLow")</f>
        <v>8699.2900000000009</v>
      </c>
      <c r="R20" s="15" t="str">
        <f>RTD("gartle.rtd",,"YahooFinanceQuotes",Table1[Symbol],"YearRange")</f>
        <v>8699.29 - 11669.90</v>
      </c>
      <c r="S20" s="6">
        <f>RTD("gartle.rtd",,"YahooFinanceQuotes",Table1[Symbol],"ChangeFromYearHigh")</f>
        <v>-1328.9</v>
      </c>
      <c r="T20" s="6">
        <f>RTD("gartle.rtd",,"YahooFinanceQuotes",Table1[Symbol],"ChangeFromYearLow")</f>
        <v>1641.71</v>
      </c>
      <c r="U20" s="7">
        <f>RTD("gartle.rtd",,"YahooFinanceQuotes",Table1[Symbol],"PercentChangeFromYearHigh")</f>
        <v>-0.1139</v>
      </c>
      <c r="V20" s="7">
        <f>RTD("gartle.rtd",,"YahooFinanceQuotes",Table1[Symbol],"PercentChangeFromYearLow")</f>
        <v>0.18870000000000001</v>
      </c>
      <c r="W20" s="4" t="e">
        <f>RTD("gartle.rtd",,"YahooFinanceQuotes",Table1[Symbol],"FiftydayMovingAverage")</f>
        <v>#N/A</v>
      </c>
      <c r="X20" s="4" t="e">
        <f>RTD("gartle.rtd",,"YahooFinanceQuotes",Table1[Symbol],"TwoHundredDayMovingAverage")</f>
        <v>#N/A</v>
      </c>
      <c r="Y20" s="6" t="e">
        <f>RTD("gartle.rtd",,"YahooFinanceQuotes",Table1[Symbol],"ChangeFromFiftyDayMovingAverage")</f>
        <v>#N/A</v>
      </c>
      <c r="Z20" s="6" t="e">
        <f>RTD("gartle.rtd",,"YahooFinanceQuotes",Table1[Symbol],"ChangeFromTwoHundredDayMovingAverage")</f>
        <v>#N/A</v>
      </c>
      <c r="AA20" s="7" t="e">
        <f>RTD("gartle.rtd",,"YahooFinanceQuotes",Table1[Symbol],"PercentChangeFromFiftyDayMovingAverage")</f>
        <v>#N/A</v>
      </c>
      <c r="AB20" s="7" t="e">
        <f>RTD("gartle.rtd",,"YahooFinanceQuotes",Table1[Symbol],"PercentChangeFromTwoHundredDayMovingAverage")</f>
        <v>#N/A</v>
      </c>
      <c r="AC20" s="8" t="e">
        <f>RTD("gartle.rtd",,"YahooFinanceQuotes",Table1[Symbol],"AverageDailyVolume")</f>
        <v>#N/A</v>
      </c>
      <c r="AD20" s="4">
        <f>RTD("gartle.rtd",,"YahooFinanceQuotes",Table1[Symbol],"OneYearTargetPrice")</f>
        <v>0</v>
      </c>
      <c r="AE20" s="4" t="e">
        <f>RTD("gartle.rtd",,"YahooFinanceQuotes",Table1[Symbol],"PERatio")</f>
        <v>#N/A</v>
      </c>
      <c r="AF20" s="4">
        <f>RTD("gartle.rtd",,"YahooFinanceQuotes",Table1[Symbol],"PEGRatio")</f>
        <v>0</v>
      </c>
      <c r="AG20" s="4" t="e">
        <f>RTD("gartle.rtd",,"YahooFinanceQuotes",Table1[Symbol],"EPSEstimateCurrentYear")</f>
        <v>#N/A</v>
      </c>
      <c r="AH20" s="4">
        <f>RTD("gartle.rtd",,"YahooFinanceQuotes",Table1[Symbol],"EPSEstimateNextQuarter")</f>
        <v>0</v>
      </c>
      <c r="AI20" s="4" t="e">
        <f>RTD("gartle.rtd",,"YahooFinanceQuotes",Table1[Symbol],"EPSEstimateNextYear")</f>
        <v>#N/A</v>
      </c>
      <c r="AJ20" s="4" t="e">
        <f>RTD("gartle.rtd",,"YahooFinanceQuotes",Table1[Symbol],"EarningsShare")</f>
        <v>#N/A</v>
      </c>
      <c r="AK20" s="27" t="str">
        <f>RTD("gartle.rtd",,"YahooFinanceQuotes",Table1[Symbol],"MarketCapitalization")</f>
        <v/>
      </c>
      <c r="AL20" s="8" t="e">
        <f>RTD("gartle.rtd",,"YahooFinanceQuotes",Table1[Symbol],"MarketCapitalization$")</f>
        <v>#N/A</v>
      </c>
      <c r="AM20" s="15" t="e">
        <f>RTD("gartle.rtd",,"YahooFinanceQuotes",Table1[Symbol],"DividendYield")</f>
        <v>#N/A</v>
      </c>
      <c r="AN20" s="15" t="e">
        <f>RTD("gartle.rtd",,"YahooFinanceQuotes",Table1[Symbol],"DividendShare")</f>
        <v>#N/A</v>
      </c>
      <c r="AO20" s="2" t="e">
        <f>RTD("gartle.rtd",,"YahooFinanceQuotes",Table1[Symbol],"ExDividendDate")</f>
        <v>#N/A</v>
      </c>
      <c r="AP20" s="2" t="e">
        <f>RTD("gartle.rtd",,"YahooFinanceQuotes",Table1[Symbol],"ExDividendDate2")</f>
        <v>#N/A</v>
      </c>
      <c r="AQ20" s="2" t="e">
        <f>RTD("gartle.rtd",,"YahooFinanceQuotes",Table1[Symbol],"DividendPayDate")</f>
        <v>#N/A</v>
      </c>
      <c r="AR20" s="2" t="e">
        <f>RTD("gartle.rtd",,"YahooFinanceQuotes",Table1[Symbol],"DividendPayDate2")</f>
        <v>#N/A</v>
      </c>
      <c r="AS20" s="4">
        <f>RTD("gartle.rtd",,"YahooFinanceQuotes",Table1[Symbol],"BookValue")</f>
        <v>0</v>
      </c>
      <c r="AT20" s="4" t="e">
        <f>RTD("gartle.rtd",,"YahooFinanceQuotes",Table1[Symbol],"PriceBook")</f>
        <v>#N/A</v>
      </c>
      <c r="AU20" s="4" t="e">
        <f>RTD("gartle.rtd",,"YahooFinanceQuotes",Table1[Symbol],"PriceSales")</f>
        <v>#N/A</v>
      </c>
      <c r="AV20" s="4" t="e">
        <f>RTD("gartle.rtd",,"YahooFinanceQuotes",Table1[Symbol],"PriceEPSEstimateCurrentYear")</f>
        <v>#N/A</v>
      </c>
      <c r="AW20" s="4" t="e">
        <f>RTD("gartle.rtd",,"YahooFinanceQuotes",Table1[Symbol],"PriceEPSEstimateNextYear")</f>
        <v>#N/A</v>
      </c>
      <c r="AX20" s="15" t="str">
        <f>RTD("gartle.rtd",,"YahooFinanceQuotes",Table1[Symbol],"EBITDA")</f>
        <v/>
      </c>
      <c r="AY20" s="8" t="e">
        <f>RTD("gartle.rtd",,"YahooFinanceQuotes",Table1[Symbol],"EBITDA$")</f>
        <v>#N/A</v>
      </c>
      <c r="AZ20" s="15" t="str">
        <f>RTD("gartle.rtd",,"YahooFinanceQuotes",Table1[Symbol],"Name")</f>
        <v>DAX</v>
      </c>
      <c r="BA20" s="15" t="str">
        <f>RTD("gartle.rtd",,"YahooFinanceQuotes",Table1[Symbol],"StockExchange")</f>
        <v>GER</v>
      </c>
      <c r="BB20" s="15">
        <f>RTD("gartle.rtd",,"YahooFinanceQuotes",Table1[Symbol],"rtd_LastError")</f>
        <v>0</v>
      </c>
      <c r="BC20" s="15" t="str">
        <f>RTD("gartle.rtd",,"YahooFinanceQuotes",Table1[Symbol],"rtd_LastMessage")</f>
        <v/>
      </c>
      <c r="BD20" s="9">
        <f>RTD("gartle.rtd",,"YahooFinanceQuotes",Table1[Symbol],"rtd_LastUpdate")</f>
        <v>42578.491231192129</v>
      </c>
      <c r="BE20" s="2">
        <f>RTD("gartle.rtd",,"YahooFinanceQuotes",Table1[Symbol],"rtd_LastUpdateDate")</f>
        <v>42578</v>
      </c>
      <c r="BF20" s="3">
        <f>RTD("gartle.rtd",,"YahooFinanceQuotes",Table1[Symbol],"rtd_LastUpdateTime")</f>
        <v>0.49123119212962962</v>
      </c>
    </row>
    <row r="21" spans="2:58" x14ac:dyDescent="0.25">
      <c r="B21" s="10" t="s">
        <v>74</v>
      </c>
      <c r="C21" s="2">
        <f>RTD("gartle.rtd",,"YahooFinanceQuotes",Table1[Symbol],"LastTradeDate")</f>
        <v>42578</v>
      </c>
      <c r="D21" s="3">
        <f>RTD("gartle.rtd",,"YahooFinanceQuotes",Table1[Symbol],"LastTradeTime")</f>
        <v>0.6333333333333333</v>
      </c>
      <c r="E21" s="13">
        <f>RTD("gartle.rtd",,"YahooFinanceQuotes",Table1[Symbol],"Last:tick")</f>
        <v>1</v>
      </c>
      <c r="F21" s="4">
        <f>RTD("gartle.rtd",,"YahooFinanceQuotes",Table1[Symbol],"Last")</f>
        <v>5.641</v>
      </c>
      <c r="G21" s="14">
        <f>RTD("gartle.rtd",,"YahooFinanceQuotes",Table1[Symbol],"Change")</f>
        <v>7.8E-2</v>
      </c>
      <c r="H21" s="7">
        <f>RTD("gartle.rtd",,"YahooFinanceQuotes",Table1[Symbol],"ChangeInPercent")</f>
        <v>1.4019999999999999E-2</v>
      </c>
      <c r="I21" s="4">
        <f>RTD("gartle.rtd",,"YahooFinanceQuotes",Table1[Symbol],"Open")</f>
        <v>5.6050000000000004</v>
      </c>
      <c r="J21" s="4">
        <f>RTD("gartle.rtd",,"YahooFinanceQuotes",Table1[Symbol],"High")</f>
        <v>5.6440000000000001</v>
      </c>
      <c r="K21" s="4">
        <f>RTD("gartle.rtd",,"YahooFinanceQuotes",Table1[Symbol],"Low")</f>
        <v>5.5309999999999997</v>
      </c>
      <c r="L21" s="8">
        <f>RTD("gartle.rtd",,"YahooFinanceQuotes",Table1[Symbol],"Volume")</f>
        <v>6667122</v>
      </c>
      <c r="M21" s="15" t="str">
        <f>RTD("gartle.rtd",,"YahooFinanceQuotes",Table1[Symbol],"DaysRange")</f>
        <v>5.531 - 5.644</v>
      </c>
      <c r="N21" s="4">
        <f>RTD("gartle.rtd",,"YahooFinanceQuotes",Table1[Symbol],"PreviousClose")</f>
        <v>5.5629999999999997</v>
      </c>
      <c r="O21" s="15">
        <f>RTD("gartle.rtd",,"YahooFinanceQuotes",Table1[Symbol],"ShortRatio")</f>
        <v>0</v>
      </c>
      <c r="P21" s="4">
        <f>RTD("gartle.rtd",,"YahooFinanceQuotes",Table1[Symbol],"YearHigh")</f>
        <v>12.205</v>
      </c>
      <c r="Q21" s="4">
        <f>RTD("gartle.rtd",,"YahooFinanceQuotes",Table1[Symbol],"YearLow")</f>
        <v>5.31</v>
      </c>
      <c r="R21" s="15" t="str">
        <f>RTD("gartle.rtd",,"YahooFinanceQuotes",Table1[Symbol],"YearRange")</f>
        <v>5.310 - 12.205</v>
      </c>
      <c r="S21" s="6">
        <f>RTD("gartle.rtd",,"YahooFinanceQuotes",Table1[Symbol],"ChangeFromYearHigh")</f>
        <v>-6.5640000000000001</v>
      </c>
      <c r="T21" s="6">
        <f>RTD("gartle.rtd",,"YahooFinanceQuotes",Table1[Symbol],"ChangeFromYearLow")</f>
        <v>0.33100000000000002</v>
      </c>
      <c r="U21" s="7">
        <f>RTD("gartle.rtd",,"YahooFinanceQuotes",Table1[Symbol],"PercentChangeFromYearHigh")</f>
        <v>-0.53781000000000001</v>
      </c>
      <c r="V21" s="7">
        <f>RTD("gartle.rtd",,"YahooFinanceQuotes",Table1[Symbol],"PercentChangeFromYearLow")</f>
        <v>6.234E-2</v>
      </c>
      <c r="W21" s="4">
        <f>RTD("gartle.rtd",,"YahooFinanceQuotes",Table1[Symbol],"FiftydayMovingAverage")</f>
        <v>6.1920000000000002</v>
      </c>
      <c r="X21" s="4">
        <f>RTD("gartle.rtd",,"YahooFinanceQuotes",Table1[Symbol],"TwoHundredDayMovingAverage")</f>
        <v>7.2939999999999996</v>
      </c>
      <c r="Y21" s="6">
        <f>RTD("gartle.rtd",,"YahooFinanceQuotes",Table1[Symbol],"ChangeFromFiftyDayMovingAverage")</f>
        <v>-0.55100000000000005</v>
      </c>
      <c r="Z21" s="6">
        <f>RTD("gartle.rtd",,"YahooFinanceQuotes",Table1[Symbol],"ChangeFromTwoHundredDayMovingAverage")</f>
        <v>-1.653</v>
      </c>
      <c r="AA21" s="7">
        <f>RTD("gartle.rtd",,"YahooFinanceQuotes",Table1[Symbol],"PercentChangeFromFiftyDayMovingAverage")</f>
        <v>-8.8970000000000007E-2</v>
      </c>
      <c r="AB21" s="7">
        <f>RTD("gartle.rtd",,"YahooFinanceQuotes",Table1[Symbol],"PercentChangeFromTwoHundredDayMovingAverage")</f>
        <v>-0.22667000000000001</v>
      </c>
      <c r="AC21" s="8">
        <f>RTD("gartle.rtd",,"YahooFinanceQuotes",Table1[Symbol],"AverageDailyVolume")</f>
        <v>12152700</v>
      </c>
      <c r="AD21" s="4">
        <f>RTD("gartle.rtd",,"YahooFinanceQuotes",Table1[Symbol],"OneYearTargetPrice")</f>
        <v>0</v>
      </c>
      <c r="AE21" s="4">
        <f>RTD("gartle.rtd",,"YahooFinanceQuotes",Table1[Symbol],"PERatio")</f>
        <v>7.8680000000000003</v>
      </c>
      <c r="AF21" s="4">
        <f>RTD("gartle.rtd",,"YahooFinanceQuotes",Table1[Symbol],"PEGRatio")</f>
        <v>0</v>
      </c>
      <c r="AG21" s="4">
        <f>RTD("gartle.rtd",,"YahooFinanceQuotes",Table1[Symbol],"EPSEstimateCurrentYear")</f>
        <v>0.75</v>
      </c>
      <c r="AH21" s="4">
        <f>RTD("gartle.rtd",,"YahooFinanceQuotes",Table1[Symbol],"EPSEstimateNextQuarter")</f>
        <v>0</v>
      </c>
      <c r="AI21" s="4" t="e">
        <f>RTD("gartle.rtd",,"YahooFinanceQuotes",Table1[Symbol],"EPSEstimateNextYear")</f>
        <v>#N/A</v>
      </c>
      <c r="AJ21" s="4">
        <f>RTD("gartle.rtd",,"YahooFinanceQuotes",Table1[Symbol],"EarningsShare")</f>
        <v>0.71699999999999997</v>
      </c>
      <c r="AK21" s="27" t="str">
        <f>RTD("gartle.rtd",,"YahooFinanceQuotes",Table1[Symbol],"MarketCapitalization")</f>
        <v>7.06B</v>
      </c>
      <c r="AL21" s="8">
        <f>RTD("gartle.rtd",,"YahooFinanceQuotes",Table1[Symbol],"MarketCapitalization$")</f>
        <v>7060000000</v>
      </c>
      <c r="AM21" s="15" t="e">
        <f>RTD("gartle.rtd",,"YahooFinanceQuotes",Table1[Symbol],"DividendYield")</f>
        <v>#N/A</v>
      </c>
      <c r="AN21" s="15" t="e">
        <f>RTD("gartle.rtd",,"YahooFinanceQuotes",Table1[Symbol],"DividendShare")</f>
        <v>#N/A</v>
      </c>
      <c r="AO21" s="2">
        <f>RTD("gartle.rtd",,"YahooFinanceQuotes",Table1[Symbol],"ExDividendDate")</f>
        <v>39584</v>
      </c>
      <c r="AP21" s="2">
        <f>RTD("gartle.rtd",,"YahooFinanceQuotes",Table1[Symbol],"ExDividendDate2")</f>
        <v>39584</v>
      </c>
      <c r="AQ21" s="2" t="e">
        <f>RTD("gartle.rtd",,"YahooFinanceQuotes",Table1[Symbol],"DividendPayDate")</f>
        <v>#N/A</v>
      </c>
      <c r="AR21" s="2" t="e">
        <f>RTD("gartle.rtd",,"YahooFinanceQuotes",Table1[Symbol],"DividendPayDate2")</f>
        <v>#N/A</v>
      </c>
      <c r="AS21" s="4">
        <f>RTD("gartle.rtd",,"YahooFinanceQuotes",Table1[Symbol],"BookValue")</f>
        <v>23.32</v>
      </c>
      <c r="AT21" s="4">
        <f>RTD("gartle.rtd",,"YahooFinanceQuotes",Table1[Symbol],"PriceBook")</f>
        <v>0.23899999999999999</v>
      </c>
      <c r="AU21" s="4">
        <f>RTD("gartle.rtd",,"YahooFinanceQuotes",Table1[Symbol],"PriceSales")</f>
        <v>0.79900000000000004</v>
      </c>
      <c r="AV21" s="4" t="e">
        <f>RTD("gartle.rtd",,"YahooFinanceQuotes",Table1[Symbol],"PriceEPSEstimateCurrentYear")</f>
        <v>#N/A</v>
      </c>
      <c r="AW21" s="4" t="e">
        <f>RTD("gartle.rtd",,"YahooFinanceQuotes",Table1[Symbol],"PriceEPSEstimateNextYear")</f>
        <v>#N/A</v>
      </c>
      <c r="AX21" s="15" t="str">
        <f>RTD("gartle.rtd",,"YahooFinanceQuotes",Table1[Symbol],"EBITDA")</f>
        <v>0.00</v>
      </c>
      <c r="AY21" s="8">
        <f>RTD("gartle.rtd",,"YahooFinanceQuotes",Table1[Symbol],"EBITDA$")</f>
        <v>0</v>
      </c>
      <c r="AZ21" s="15" t="str">
        <f>RTD("gartle.rtd",,"YahooFinanceQuotes",Table1[Symbol],"Name")</f>
        <v>COMMERZBANK</v>
      </c>
      <c r="BA21" s="15" t="str">
        <f>RTD("gartle.rtd",,"YahooFinanceQuotes",Table1[Symbol],"StockExchange")</f>
        <v>GER</v>
      </c>
      <c r="BB21" s="15">
        <f>RTD("gartle.rtd",,"YahooFinanceQuotes",Table1[Symbol],"rtd_LastError")</f>
        <v>0</v>
      </c>
      <c r="BC21" s="15" t="str">
        <f>RTD("gartle.rtd",,"YahooFinanceQuotes",Table1[Symbol],"rtd_LastMessage")</f>
        <v/>
      </c>
      <c r="BD21" s="9">
        <f>RTD("gartle.rtd",,"YahooFinanceQuotes",Table1[Symbol],"rtd_LastUpdate")</f>
        <v>42578.491156678239</v>
      </c>
      <c r="BE21" s="2">
        <f>RTD("gartle.rtd",,"YahooFinanceQuotes",Table1[Symbol],"rtd_LastUpdateDate")</f>
        <v>42578</v>
      </c>
      <c r="BF21" s="3">
        <f>RTD("gartle.rtd",,"YahooFinanceQuotes",Table1[Symbol],"rtd_LastUpdateTime")</f>
        <v>0.49115667824074072</v>
      </c>
    </row>
    <row r="22" spans="2:58" x14ac:dyDescent="0.25">
      <c r="B22" s="16" t="s">
        <v>75</v>
      </c>
      <c r="C22" s="25">
        <f>RTD("gartle.rtd",,"YahooFinanceQuotes",Table1[Symbol],"LastTradeDate")</f>
        <v>42578</v>
      </c>
      <c r="D22" s="17">
        <f>RTD("gartle.rtd",,"YahooFinanceQuotes",Table1[Symbol],"LastTradeTime")</f>
        <v>0.6694444444444444</v>
      </c>
      <c r="E22" s="18">
        <f>RTD("gartle.rtd",,"YahooFinanceQuotes",Table1[Symbol],"Last:tick")</f>
        <v>-1</v>
      </c>
      <c r="F22" s="19">
        <f>RTD("gartle.rtd",,"YahooFinanceQuotes",Table1[Symbol],"Last")</f>
        <v>9.5619999999999994</v>
      </c>
      <c r="G22" s="20">
        <f>RTD("gartle.rtd",,"YahooFinanceQuotes",Table1[Symbol],"Change")</f>
        <v>-3.3000000000000002E-2</v>
      </c>
      <c r="H22" s="21">
        <f>RTD("gartle.rtd",,"YahooFinanceQuotes",Table1[Symbol],"ChangeInPercent")</f>
        <v>-3.4399999999999999E-3</v>
      </c>
      <c r="I22" s="19">
        <f>RTD("gartle.rtd",,"YahooFinanceQuotes",Table1[Symbol],"Open")</f>
        <v>9.64</v>
      </c>
      <c r="J22" s="19">
        <f>RTD("gartle.rtd",,"YahooFinanceQuotes",Table1[Symbol],"High")</f>
        <v>9.6829999999999998</v>
      </c>
      <c r="K22" s="19">
        <f>RTD("gartle.rtd",,"YahooFinanceQuotes",Table1[Symbol],"Low")</f>
        <v>9.5269999999999992</v>
      </c>
      <c r="L22" s="22">
        <f>RTD("gartle.rtd",,"YahooFinanceQuotes",Table1[Symbol],"Volume")</f>
        <v>2343274</v>
      </c>
      <c r="M22" s="23" t="str">
        <f>RTD("gartle.rtd",,"YahooFinanceQuotes",Table1[Symbol],"DaysRange")</f>
        <v>9.527 - 9.683</v>
      </c>
      <c r="N22" s="19">
        <f>RTD("gartle.rtd",,"YahooFinanceQuotes",Table1[Symbol],"PreviousClose")</f>
        <v>9.5950000000000006</v>
      </c>
      <c r="O22" s="23">
        <f>RTD("gartle.rtd",,"YahooFinanceQuotes",Table1[Symbol],"ShortRatio")</f>
        <v>0</v>
      </c>
      <c r="P22" s="19">
        <f>RTD("gartle.rtd",,"YahooFinanceQuotes",Table1[Symbol],"YearHigh")</f>
        <v>12.355</v>
      </c>
      <c r="Q22" s="19">
        <f>RTD("gartle.rtd",,"YahooFinanceQuotes",Table1[Symbol],"YearLow")</f>
        <v>7.0759999999999996</v>
      </c>
      <c r="R22" s="23" t="str">
        <f>RTD("gartle.rtd",,"YahooFinanceQuotes",Table1[Symbol],"YearRange")</f>
        <v>7.076 - 12.355</v>
      </c>
      <c r="S22" s="24">
        <f>RTD("gartle.rtd",,"YahooFinanceQuotes",Table1[Symbol],"ChangeFromYearHigh")</f>
        <v>-2.7930000000000001</v>
      </c>
      <c r="T22" s="24">
        <f>RTD("gartle.rtd",,"YahooFinanceQuotes",Table1[Symbol],"ChangeFromYearLow")</f>
        <v>2.4860000000000002</v>
      </c>
      <c r="U22" s="21">
        <f>RTD("gartle.rtd",,"YahooFinanceQuotes",Table1[Symbol],"PercentChangeFromYearHigh")</f>
        <v>-0.22606000000000001</v>
      </c>
      <c r="V22" s="21">
        <f>RTD("gartle.rtd",,"YahooFinanceQuotes",Table1[Symbol],"PercentChangeFromYearLow")</f>
        <v>0.35133000000000003</v>
      </c>
      <c r="W22" s="19">
        <f>RTD("gartle.rtd",,"YahooFinanceQuotes",Table1[Symbol],"FiftydayMovingAverage")</f>
        <v>9.0079999999999991</v>
      </c>
      <c r="X22" s="19">
        <f>RTD("gartle.rtd",,"YahooFinanceQuotes",Table1[Symbol],"TwoHundredDayMovingAverage")</f>
        <v>8.7219999999999995</v>
      </c>
      <c r="Y22" s="24">
        <f>RTD("gartle.rtd",,"YahooFinanceQuotes",Table1[Symbol],"ChangeFromFiftyDayMovingAverage")</f>
        <v>0.55400000000000005</v>
      </c>
      <c r="Z22" s="24">
        <f>RTD("gartle.rtd",,"YahooFinanceQuotes",Table1[Symbol],"ChangeFromTwoHundredDayMovingAverage")</f>
        <v>0.84</v>
      </c>
      <c r="AA22" s="21">
        <f>RTD("gartle.rtd",,"YahooFinanceQuotes",Table1[Symbol],"PercentChangeFromFiftyDayMovingAverage")</f>
        <v>6.1539999999999997E-2</v>
      </c>
      <c r="AB22" s="21">
        <f>RTD("gartle.rtd",,"YahooFinanceQuotes",Table1[Symbol],"PercentChangeFromTwoHundredDayMovingAverage")</f>
        <v>9.6259999999999998E-2</v>
      </c>
      <c r="AC22" s="22">
        <f>RTD("gartle.rtd",,"YahooFinanceQuotes",Table1[Symbol],"AverageDailyVolume")</f>
        <v>10665200</v>
      </c>
      <c r="AD22" s="19">
        <f>RTD("gartle.rtd",,"YahooFinanceQuotes",Table1[Symbol],"OneYearTargetPrice")</f>
        <v>0</v>
      </c>
      <c r="AE22" s="19" t="e">
        <f>RTD("gartle.rtd",,"YahooFinanceQuotes",Table1[Symbol],"PERatio")</f>
        <v>#N/A</v>
      </c>
      <c r="AF22" s="19">
        <f>RTD("gartle.rtd",,"YahooFinanceQuotes",Table1[Symbol],"PEGRatio")</f>
        <v>0</v>
      </c>
      <c r="AG22" s="19">
        <f>RTD("gartle.rtd",,"YahooFinanceQuotes",Table1[Symbol],"EPSEstimateCurrentYear")</f>
        <v>2.74</v>
      </c>
      <c r="AH22" s="19">
        <f>RTD("gartle.rtd",,"YahooFinanceQuotes",Table1[Symbol],"EPSEstimateNextQuarter")</f>
        <v>0</v>
      </c>
      <c r="AI22" s="19" t="e">
        <f>RTD("gartle.rtd",,"YahooFinanceQuotes",Table1[Symbol],"EPSEstimateNextYear")</f>
        <v>#N/A</v>
      </c>
      <c r="AJ22" s="19">
        <f>RTD("gartle.rtd",,"YahooFinanceQuotes",Table1[Symbol],"EarningsShare")</f>
        <v>-3.5350000000000001</v>
      </c>
      <c r="AK22" s="28" t="str">
        <f>RTD("gartle.rtd",,"YahooFinanceQuotes",Table1[Symbol],"MarketCapitalization")</f>
        <v>18.67B</v>
      </c>
      <c r="AL22" s="22">
        <f>RTD("gartle.rtd",,"YahooFinanceQuotes",Table1[Symbol],"MarketCapitalization$")</f>
        <v>18670000000</v>
      </c>
      <c r="AM22" s="23" t="e">
        <f>RTD("gartle.rtd",,"YahooFinanceQuotes",Table1[Symbol],"DividendYield")</f>
        <v>#N/A</v>
      </c>
      <c r="AN22" s="23" t="e">
        <f>RTD("gartle.rtd",,"YahooFinanceQuotes",Table1[Symbol],"DividendShare")</f>
        <v>#N/A</v>
      </c>
      <c r="AO22" s="25">
        <f>RTD("gartle.rtd",,"YahooFinanceQuotes",Table1[Symbol],"ExDividendDate")</f>
        <v>42132</v>
      </c>
      <c r="AP22" s="25">
        <f>RTD("gartle.rtd",,"YahooFinanceQuotes",Table1[Symbol],"ExDividendDate2")</f>
        <v>42132</v>
      </c>
      <c r="AQ22" s="25" t="e">
        <f>RTD("gartle.rtd",,"YahooFinanceQuotes",Table1[Symbol],"DividendPayDate")</f>
        <v>#N/A</v>
      </c>
      <c r="AR22" s="25" t="e">
        <f>RTD("gartle.rtd",,"YahooFinanceQuotes",Table1[Symbol],"DividendPayDate2")</f>
        <v>#N/A</v>
      </c>
      <c r="AS22" s="19">
        <f>RTD("gartle.rtd",,"YahooFinanceQuotes",Table1[Symbol],"BookValue")</f>
        <v>7.9930000000000003</v>
      </c>
      <c r="AT22" s="19">
        <f>RTD("gartle.rtd",,"YahooFinanceQuotes",Table1[Symbol],"PriceBook")</f>
        <v>1.2</v>
      </c>
      <c r="AU22" s="19">
        <f>RTD("gartle.rtd",,"YahooFinanceQuotes",Table1[Symbol],"PriceSales")</f>
        <v>0.16600000000000001</v>
      </c>
      <c r="AV22" s="19" t="e">
        <f>RTD("gartle.rtd",,"YahooFinanceQuotes",Table1[Symbol],"PriceEPSEstimateCurrentYear")</f>
        <v>#N/A</v>
      </c>
      <c r="AW22" s="19" t="e">
        <f>RTD("gartle.rtd",,"YahooFinanceQuotes",Table1[Symbol],"PriceEPSEstimateNextYear")</f>
        <v>#N/A</v>
      </c>
      <c r="AX22" s="23" t="str">
        <f>RTD("gartle.rtd",,"YahooFinanceQuotes",Table1[Symbol],"EBITDA")</f>
        <v>6.84B</v>
      </c>
      <c r="AY22" s="22">
        <f>RTD("gartle.rtd",,"YahooFinanceQuotes",Table1[Symbol],"EBITDA$")</f>
        <v>6840000000</v>
      </c>
      <c r="AZ22" s="23" t="str">
        <f>RTD("gartle.rtd",,"YahooFinanceQuotes",Table1[Symbol],"Name")</f>
        <v>E.ON N</v>
      </c>
      <c r="BA22" s="23" t="str">
        <f>RTD("gartle.rtd",,"YahooFinanceQuotes",Table1[Symbol],"StockExchange")</f>
        <v>GER</v>
      </c>
      <c r="BB22" s="23">
        <f>RTD("gartle.rtd",,"YahooFinanceQuotes",Table1[Symbol],"rtd_LastError")</f>
        <v>0</v>
      </c>
      <c r="BC22" s="23" t="str">
        <f>RTD("gartle.rtd",,"YahooFinanceQuotes",Table1[Symbol],"rtd_LastMessage")</f>
        <v/>
      </c>
      <c r="BD22" s="26">
        <f>RTD("gartle.rtd",,"YahooFinanceQuotes",Table1[Symbol],"rtd_LastUpdate")</f>
        <v>42578.491284537035</v>
      </c>
      <c r="BE22" s="25">
        <f>RTD("gartle.rtd",,"YahooFinanceQuotes",Table1[Symbol],"rtd_LastUpdateDate")</f>
        <v>42578</v>
      </c>
      <c r="BF22" s="17">
        <f>RTD("gartle.rtd",,"YahooFinanceQuotes",Table1[Symbol],"rtd_LastUpdateTime")</f>
        <v>0.49128453703703706</v>
      </c>
    </row>
    <row r="23" spans="2:58" x14ac:dyDescent="0.25">
      <c r="B23" s="10" t="s">
        <v>76</v>
      </c>
      <c r="C23" s="2">
        <f>RTD("gartle.rtd",,"YahooFinanceQuotes",Table1[Symbol],"LastTradeDate")</f>
        <v>42578</v>
      </c>
      <c r="D23" s="3">
        <f>RTD("gartle.rtd",,"YahooFinanceQuotes",Table1[Symbol],"LastTradeTime")</f>
        <v>0.5805555555555556</v>
      </c>
      <c r="E23" s="13">
        <f>RTD("gartle.rtd",,"YahooFinanceQuotes",Table1[Symbol],"Last:tick")</f>
        <v>-1</v>
      </c>
      <c r="F23" s="4">
        <f>RTD("gartle.rtd",,"YahooFinanceQuotes",Table1[Symbol],"Last")</f>
        <v>7.9109999999999996</v>
      </c>
      <c r="G23" s="14">
        <f>RTD("gartle.rtd",,"YahooFinanceQuotes",Table1[Symbol],"Change")</f>
        <v>0.108</v>
      </c>
      <c r="H23" s="7">
        <f>RTD("gartle.rtd",,"YahooFinanceQuotes",Table1[Symbol],"ChangeInPercent")</f>
        <v>1.3839999999999998E-2</v>
      </c>
      <c r="I23" s="4">
        <f>RTD("gartle.rtd",,"YahooFinanceQuotes",Table1[Symbol],"Open")</f>
        <v>7.8520000000000003</v>
      </c>
      <c r="J23" s="4">
        <f>RTD("gartle.rtd",,"YahooFinanceQuotes",Table1[Symbol],"High")</f>
        <v>7.9279999999999999</v>
      </c>
      <c r="K23" s="4">
        <f>RTD("gartle.rtd",,"YahooFinanceQuotes",Table1[Symbol],"Low")</f>
        <v>7.8220000000000001</v>
      </c>
      <c r="L23" s="8">
        <f>RTD("gartle.rtd",,"YahooFinanceQuotes",Table1[Symbol],"Volume")</f>
        <v>2861204</v>
      </c>
      <c r="M23" s="15" t="str">
        <f>RTD("gartle.rtd",,"YahooFinanceQuotes",Table1[Symbol],"DaysRange")</f>
        <v>7.822 - 7.928</v>
      </c>
      <c r="N23" s="4">
        <f>RTD("gartle.rtd",,"YahooFinanceQuotes",Table1[Symbol],"PreviousClose")</f>
        <v>7.8029999999999999</v>
      </c>
      <c r="O23" s="15">
        <f>RTD("gartle.rtd",,"YahooFinanceQuotes",Table1[Symbol],"ShortRatio")</f>
        <v>0</v>
      </c>
      <c r="P23" s="4">
        <f>RTD("gartle.rtd",,"YahooFinanceQuotes",Table1[Symbol],"YearHigh")</f>
        <v>14.475</v>
      </c>
      <c r="Q23" s="4">
        <f>RTD("gartle.rtd",,"YahooFinanceQuotes",Table1[Symbol],"YearLow")</f>
        <v>6.79</v>
      </c>
      <c r="R23" s="15" t="str">
        <f>RTD("gartle.rtd",,"YahooFinanceQuotes",Table1[Symbol],"YearRange")</f>
        <v>6.790 - 14.475</v>
      </c>
      <c r="S23" s="6">
        <f>RTD("gartle.rtd",,"YahooFinanceQuotes",Table1[Symbol],"ChangeFromYearHigh")</f>
        <v>-6.5640000000000001</v>
      </c>
      <c r="T23" s="6">
        <f>RTD("gartle.rtd",,"YahooFinanceQuotes",Table1[Symbol],"ChangeFromYearLow")</f>
        <v>1.121</v>
      </c>
      <c r="U23" s="7">
        <f>RTD("gartle.rtd",,"YahooFinanceQuotes",Table1[Symbol],"PercentChangeFromYearHigh")</f>
        <v>-0.45347000000000004</v>
      </c>
      <c r="V23" s="7">
        <f>RTD("gartle.rtd",,"YahooFinanceQuotes",Table1[Symbol],"PercentChangeFromYearLow")</f>
        <v>0.16510000000000002</v>
      </c>
      <c r="W23" s="4">
        <f>RTD("gartle.rtd",,"YahooFinanceQuotes",Table1[Symbol],"FiftydayMovingAverage")</f>
        <v>7.8949999999999996</v>
      </c>
      <c r="X23" s="4">
        <f>RTD("gartle.rtd",,"YahooFinanceQuotes",Table1[Symbol],"TwoHundredDayMovingAverage")</f>
        <v>8.9700000000000006</v>
      </c>
      <c r="Y23" s="6">
        <f>RTD("gartle.rtd",,"YahooFinanceQuotes",Table1[Symbol],"ChangeFromFiftyDayMovingAverage")</f>
        <v>1.6E-2</v>
      </c>
      <c r="Z23" s="6">
        <f>RTD("gartle.rtd",,"YahooFinanceQuotes",Table1[Symbol],"ChangeFromTwoHundredDayMovingAverage")</f>
        <v>-1.0589999999999999</v>
      </c>
      <c r="AA23" s="7">
        <f>RTD("gartle.rtd",,"YahooFinanceQuotes",Table1[Symbol],"PercentChangeFromFiftyDayMovingAverage")</f>
        <v>2.0799999999999998E-3</v>
      </c>
      <c r="AB23" s="7">
        <f>RTD("gartle.rtd",,"YahooFinanceQuotes",Table1[Symbol],"PercentChangeFromTwoHundredDayMovingAverage")</f>
        <v>-0.11802</v>
      </c>
      <c r="AC23" s="8">
        <f>RTD("gartle.rtd",,"YahooFinanceQuotes",Table1[Symbol],"AverageDailyVolume")</f>
        <v>8119550</v>
      </c>
      <c r="AD23" s="4">
        <f>RTD("gartle.rtd",,"YahooFinanceQuotes",Table1[Symbol],"OneYearTargetPrice")</f>
        <v>0</v>
      </c>
      <c r="AE23" s="4">
        <f>RTD("gartle.rtd",,"YahooFinanceQuotes",Table1[Symbol],"PERatio")</f>
        <v>8.1639999999999997</v>
      </c>
      <c r="AF23" s="4">
        <f>RTD("gartle.rtd",,"YahooFinanceQuotes",Table1[Symbol],"PEGRatio")</f>
        <v>0</v>
      </c>
      <c r="AG23" s="4">
        <f>RTD("gartle.rtd",,"YahooFinanceQuotes",Table1[Symbol],"EPSEstimateCurrentYear")</f>
        <v>0.52</v>
      </c>
      <c r="AH23" s="4">
        <f>RTD("gartle.rtd",,"YahooFinanceQuotes",Table1[Symbol],"EPSEstimateNextQuarter")</f>
        <v>0</v>
      </c>
      <c r="AI23" s="4" t="e">
        <f>RTD("gartle.rtd",,"YahooFinanceQuotes",Table1[Symbol],"EPSEstimateNextYear")</f>
        <v>#N/A</v>
      </c>
      <c r="AJ23" s="4">
        <f>RTD("gartle.rtd",,"YahooFinanceQuotes",Table1[Symbol],"EarningsShare")</f>
        <v>0.96899999999999997</v>
      </c>
      <c r="AK23" s="27" t="str">
        <f>RTD("gartle.rtd",,"YahooFinanceQuotes",Table1[Symbol],"MarketCapitalization")</f>
        <v>20.84B</v>
      </c>
      <c r="AL23" s="8">
        <f>RTD("gartle.rtd",,"YahooFinanceQuotes",Table1[Symbol],"MarketCapitalization$")</f>
        <v>20840000000</v>
      </c>
      <c r="AM23" s="15" t="e">
        <f>RTD("gartle.rtd",,"YahooFinanceQuotes",Table1[Symbol],"DividendYield")</f>
        <v>#N/A</v>
      </c>
      <c r="AN23" s="15" t="e">
        <f>RTD("gartle.rtd",,"YahooFinanceQuotes",Table1[Symbol],"DividendShare")</f>
        <v>#N/A</v>
      </c>
      <c r="AO23" s="2">
        <f>RTD("gartle.rtd",,"YahooFinanceQuotes",Table1[Symbol],"ExDividendDate")</f>
        <v>42517</v>
      </c>
      <c r="AP23" s="2">
        <f>RTD("gartle.rtd",,"YahooFinanceQuotes",Table1[Symbol],"ExDividendDate2")</f>
        <v>42517</v>
      </c>
      <c r="AQ23" s="2" t="e">
        <f>RTD("gartle.rtd",,"YahooFinanceQuotes",Table1[Symbol],"DividendPayDate")</f>
        <v>#N/A</v>
      </c>
      <c r="AR23" s="2" t="e">
        <f>RTD("gartle.rtd",,"YahooFinanceQuotes",Table1[Symbol],"DividendPayDate2")</f>
        <v>#N/A</v>
      </c>
      <c r="AS23" s="4">
        <f>RTD("gartle.rtd",,"YahooFinanceQuotes",Table1[Symbol],"BookValue")</f>
        <v>21.033000000000001</v>
      </c>
      <c r="AT23" s="4">
        <f>RTD("gartle.rtd",,"YahooFinanceQuotes",Table1[Symbol],"PriceBook")</f>
        <v>0.371</v>
      </c>
      <c r="AU23" s="4">
        <f>RTD("gartle.rtd",,"YahooFinanceQuotes",Table1[Symbol],"PriceSales")</f>
        <v>1.3779999999999999</v>
      </c>
      <c r="AV23" s="4" t="e">
        <f>RTD("gartle.rtd",,"YahooFinanceQuotes",Table1[Symbol],"PriceEPSEstimateCurrentYear")</f>
        <v>#N/A</v>
      </c>
      <c r="AW23" s="4" t="e">
        <f>RTD("gartle.rtd",,"YahooFinanceQuotes",Table1[Symbol],"PriceEPSEstimateNextYear")</f>
        <v>#N/A</v>
      </c>
      <c r="AX23" s="15" t="str">
        <f>RTD("gartle.rtd",,"YahooFinanceQuotes",Table1[Symbol],"EBITDA")</f>
        <v>0.00</v>
      </c>
      <c r="AY23" s="8">
        <f>RTD("gartle.rtd",,"YahooFinanceQuotes",Table1[Symbol],"EBITDA$")</f>
        <v>0</v>
      </c>
      <c r="AZ23" s="15" t="str">
        <f>RTD("gartle.rtd",,"YahooFinanceQuotes",Table1[Symbol],"Name")</f>
        <v>CREDIT AGRICOLE</v>
      </c>
      <c r="BA23" s="15" t="str">
        <f>RTD("gartle.rtd",,"YahooFinanceQuotes",Table1[Symbol],"StockExchange")</f>
        <v>PAR</v>
      </c>
      <c r="BB23" s="15">
        <f>RTD("gartle.rtd",,"YahooFinanceQuotes",Table1[Symbol],"rtd_LastError")</f>
        <v>0</v>
      </c>
      <c r="BC23" s="15" t="str">
        <f>RTD("gartle.rtd",,"YahooFinanceQuotes",Table1[Symbol],"rtd_LastMessage")</f>
        <v/>
      </c>
      <c r="BD23" s="9">
        <f>RTD("gartle.rtd",,"YahooFinanceQuotes",Table1[Symbol],"rtd_LastUpdate")</f>
        <v>42578.491257060188</v>
      </c>
      <c r="BE23" s="2">
        <f>RTD("gartle.rtd",,"YahooFinanceQuotes",Table1[Symbol],"rtd_LastUpdateDate")</f>
        <v>42578</v>
      </c>
      <c r="BF23" s="3">
        <f>RTD("gartle.rtd",,"YahooFinanceQuotes",Table1[Symbol],"rtd_LastUpdateTime")</f>
        <v>0.49125706018518517</v>
      </c>
    </row>
    <row r="24" spans="2:58" x14ac:dyDescent="0.25">
      <c r="B24" s="10" t="s">
        <v>77</v>
      </c>
      <c r="C24" s="2">
        <f>RTD("gartle.rtd",,"YahooFinanceQuotes",Table1[Symbol],"LastTradeDate")</f>
        <v>42578</v>
      </c>
      <c r="D24" s="3">
        <f>RTD("gartle.rtd",,"YahooFinanceQuotes",Table1[Symbol],"LastTradeTime")</f>
        <v>0.68263888888888891</v>
      </c>
      <c r="E24" s="13">
        <f>RTD("gartle.rtd",,"YahooFinanceQuotes",Table1[Symbol],"Last:tick")</f>
        <v>0</v>
      </c>
      <c r="F24" s="4">
        <f>RTD("gartle.rtd",,"YahooFinanceQuotes",Table1[Symbol],"Last")</f>
        <v>43.7</v>
      </c>
      <c r="G24" s="14">
        <f>RTD("gartle.rtd",,"YahooFinanceQuotes",Table1[Symbol],"Change")</f>
        <v>0.81</v>
      </c>
      <c r="H24" s="7">
        <f>RTD("gartle.rtd",,"YahooFinanceQuotes",Table1[Symbol],"ChangeInPercent")</f>
        <v>1.89E-2</v>
      </c>
      <c r="I24" s="4">
        <f>RTD("gartle.rtd",,"YahooFinanceQuotes",Table1[Symbol],"Open")</f>
        <v>42.9</v>
      </c>
      <c r="J24" s="4">
        <f>RTD("gartle.rtd",,"YahooFinanceQuotes",Table1[Symbol],"High")</f>
        <v>43.85</v>
      </c>
      <c r="K24" s="4">
        <f>RTD("gartle.rtd",,"YahooFinanceQuotes",Table1[Symbol],"Low")</f>
        <v>42.88</v>
      </c>
      <c r="L24" s="8">
        <f>RTD("gartle.rtd",,"YahooFinanceQuotes",Table1[Symbol],"Volume")</f>
        <v>2166872</v>
      </c>
      <c r="M24" s="15" t="str">
        <f>RTD("gartle.rtd",,"YahooFinanceQuotes",Table1[Symbol],"DaysRange")</f>
        <v>42.88 - 43.85</v>
      </c>
      <c r="N24" s="4">
        <f>RTD("gartle.rtd",,"YahooFinanceQuotes",Table1[Symbol],"PreviousClose")</f>
        <v>42.89</v>
      </c>
      <c r="O24" s="15">
        <f>RTD("gartle.rtd",,"YahooFinanceQuotes",Table1[Symbol],"ShortRatio")</f>
        <v>0</v>
      </c>
      <c r="P24" s="4">
        <f>RTD("gartle.rtd",,"YahooFinanceQuotes",Table1[Symbol],"YearHigh")</f>
        <v>61</v>
      </c>
      <c r="Q24" s="4">
        <f>RTD("gartle.rtd",,"YahooFinanceQuotes",Table1[Symbol],"YearLow")</f>
        <v>35.270000000000003</v>
      </c>
      <c r="R24" s="15" t="str">
        <f>RTD("gartle.rtd",,"YahooFinanceQuotes",Table1[Symbol],"YearRange")</f>
        <v>35.27 - 61.00</v>
      </c>
      <c r="S24" s="6">
        <f>RTD("gartle.rtd",,"YahooFinanceQuotes",Table1[Symbol],"ChangeFromYearHigh")</f>
        <v>-17.3</v>
      </c>
      <c r="T24" s="6">
        <f>RTD("gartle.rtd",,"YahooFinanceQuotes",Table1[Symbol],"ChangeFromYearLow")</f>
        <v>8.43</v>
      </c>
      <c r="U24" s="7">
        <f>RTD("gartle.rtd",,"YahooFinanceQuotes",Table1[Symbol],"PercentChangeFromYearHigh")</f>
        <v>-0.28360000000000002</v>
      </c>
      <c r="V24" s="7">
        <f>RTD("gartle.rtd",,"YahooFinanceQuotes",Table1[Symbol],"PercentChangeFromYearLow")</f>
        <v>0.23899999999999999</v>
      </c>
      <c r="W24" s="4">
        <f>RTD("gartle.rtd",,"YahooFinanceQuotes",Table1[Symbol],"FiftydayMovingAverage")</f>
        <v>42.36</v>
      </c>
      <c r="X24" s="4">
        <f>RTD("gartle.rtd",,"YahooFinanceQuotes",Table1[Symbol],"TwoHundredDayMovingAverage")</f>
        <v>43.99</v>
      </c>
      <c r="Y24" s="6">
        <f>RTD("gartle.rtd",,"YahooFinanceQuotes",Table1[Symbol],"ChangeFromFiftyDayMovingAverage")</f>
        <v>1.34</v>
      </c>
      <c r="Z24" s="6">
        <f>RTD("gartle.rtd",,"YahooFinanceQuotes",Table1[Symbol],"ChangeFromTwoHundredDayMovingAverage")</f>
        <v>-0.28999999999999998</v>
      </c>
      <c r="AA24" s="7">
        <f>RTD("gartle.rtd",,"YahooFinanceQuotes",Table1[Symbol],"PercentChangeFromFiftyDayMovingAverage")</f>
        <v>3.1699999999999999E-2</v>
      </c>
      <c r="AB24" s="7">
        <f>RTD("gartle.rtd",,"YahooFinanceQuotes",Table1[Symbol],"PercentChangeFromTwoHundredDayMovingAverage")</f>
        <v>-6.5000000000000006E-3</v>
      </c>
      <c r="AC24" s="8">
        <f>RTD("gartle.rtd",,"YahooFinanceQuotes",Table1[Symbol],"AverageDailyVolume")</f>
        <v>4864960</v>
      </c>
      <c r="AD24" s="4">
        <f>RTD("gartle.rtd",,"YahooFinanceQuotes",Table1[Symbol],"OneYearTargetPrice")</f>
        <v>0</v>
      </c>
      <c r="AE24" s="4">
        <f>RTD("gartle.rtd",,"YahooFinanceQuotes",Table1[Symbol],"PERatio")</f>
        <v>8.2100000000000009</v>
      </c>
      <c r="AF24" s="4">
        <f>RTD("gartle.rtd",,"YahooFinanceQuotes",Table1[Symbol],"PEGRatio")</f>
        <v>0</v>
      </c>
      <c r="AG24" s="4">
        <f>RTD("gartle.rtd",,"YahooFinanceQuotes",Table1[Symbol],"EPSEstimateCurrentYear")</f>
        <v>4.5599999999999996</v>
      </c>
      <c r="AH24" s="4">
        <f>RTD("gartle.rtd",,"YahooFinanceQuotes",Table1[Symbol],"EPSEstimateNextQuarter")</f>
        <v>0</v>
      </c>
      <c r="AI24" s="4" t="e">
        <f>RTD("gartle.rtd",,"YahooFinanceQuotes",Table1[Symbol],"EPSEstimateNextYear")</f>
        <v>#N/A</v>
      </c>
      <c r="AJ24" s="4">
        <f>RTD("gartle.rtd",,"YahooFinanceQuotes",Table1[Symbol],"EarningsShare")</f>
        <v>5.32</v>
      </c>
      <c r="AK24" s="27" t="str">
        <f>RTD("gartle.rtd",,"YahooFinanceQuotes",Table1[Symbol],"MarketCapitalization")</f>
        <v>54.36B</v>
      </c>
      <c r="AL24" s="8">
        <f>RTD("gartle.rtd",,"YahooFinanceQuotes",Table1[Symbol],"MarketCapitalization$")</f>
        <v>54360000000</v>
      </c>
      <c r="AM24" s="15" t="e">
        <f>RTD("gartle.rtd",,"YahooFinanceQuotes",Table1[Symbol],"DividendYield")</f>
        <v>#N/A</v>
      </c>
      <c r="AN24" s="15" t="e">
        <f>RTD("gartle.rtd",,"YahooFinanceQuotes",Table1[Symbol],"DividendShare")</f>
        <v>#N/A</v>
      </c>
      <c r="AO24" s="2">
        <f>RTD("gartle.rtd",,"YahooFinanceQuotes",Table1[Symbol],"ExDividendDate")</f>
        <v>42523</v>
      </c>
      <c r="AP24" s="2">
        <f>RTD("gartle.rtd",,"YahooFinanceQuotes",Table1[Symbol],"ExDividendDate2")</f>
        <v>42523</v>
      </c>
      <c r="AQ24" s="2" t="e">
        <f>RTD("gartle.rtd",,"YahooFinanceQuotes",Table1[Symbol],"DividendPayDate")</f>
        <v>#N/A</v>
      </c>
      <c r="AR24" s="2" t="e">
        <f>RTD("gartle.rtd",,"YahooFinanceQuotes",Table1[Symbol],"DividendPayDate2")</f>
        <v>#N/A</v>
      </c>
      <c r="AS24" s="4">
        <f>RTD("gartle.rtd",,"YahooFinanceQuotes",Table1[Symbol],"BookValue")</f>
        <v>79.22</v>
      </c>
      <c r="AT24" s="4">
        <f>RTD("gartle.rtd",,"YahooFinanceQuotes",Table1[Symbol],"PriceBook")</f>
        <v>0.54</v>
      </c>
      <c r="AU24" s="4">
        <f>RTD("gartle.rtd",,"YahooFinanceQuotes",Table1[Symbol],"PriceSales")</f>
        <v>1.33</v>
      </c>
      <c r="AV24" s="4" t="e">
        <f>RTD("gartle.rtd",,"YahooFinanceQuotes",Table1[Symbol],"PriceEPSEstimateCurrentYear")</f>
        <v>#N/A</v>
      </c>
      <c r="AW24" s="4" t="e">
        <f>RTD("gartle.rtd",,"YahooFinanceQuotes",Table1[Symbol],"PriceEPSEstimateNextYear")</f>
        <v>#N/A</v>
      </c>
      <c r="AX24" s="15" t="str">
        <f>RTD("gartle.rtd",,"YahooFinanceQuotes",Table1[Symbol],"EBITDA")</f>
        <v>0.00</v>
      </c>
      <c r="AY24" s="8">
        <f>RTD("gartle.rtd",,"YahooFinanceQuotes",Table1[Symbol],"EBITDA$")</f>
        <v>0</v>
      </c>
      <c r="AZ24" s="15" t="str">
        <f>RTD("gartle.rtd",,"YahooFinanceQuotes",Table1[Symbol],"Name")</f>
        <v>BNP PARIBAS ACT.A</v>
      </c>
      <c r="BA24" s="15" t="str">
        <f>RTD("gartle.rtd",,"YahooFinanceQuotes",Table1[Symbol],"StockExchange")</f>
        <v>PAR</v>
      </c>
      <c r="BB24" s="15">
        <f>RTD("gartle.rtd",,"YahooFinanceQuotes",Table1[Symbol],"rtd_LastError")</f>
        <v>0</v>
      </c>
      <c r="BC24" s="15" t="str">
        <f>RTD("gartle.rtd",,"YahooFinanceQuotes",Table1[Symbol],"rtd_LastMessage")</f>
        <v/>
      </c>
      <c r="BD24" s="9">
        <f>RTD("gartle.rtd",,"YahooFinanceQuotes",Table1[Symbol],"rtd_LastUpdate")</f>
        <v>42578.491201886573</v>
      </c>
      <c r="BE24" s="2">
        <f>RTD("gartle.rtd",,"YahooFinanceQuotes",Table1[Symbol],"rtd_LastUpdateDate")</f>
        <v>42578</v>
      </c>
      <c r="BF24" s="3">
        <f>RTD("gartle.rtd",,"YahooFinanceQuotes",Table1[Symbol],"rtd_LastUpdateTime")</f>
        <v>0.4912018865740741</v>
      </c>
    </row>
    <row r="25" spans="2:58" x14ac:dyDescent="0.25">
      <c r="B25" s="16" t="s">
        <v>78</v>
      </c>
      <c r="C25" s="25">
        <f>RTD("gartle.rtd",,"YahooFinanceQuotes",Table1[Symbol],"LastTradeDate")</f>
        <v>42578</v>
      </c>
      <c r="D25" s="17">
        <f>RTD("gartle.rtd",,"YahooFinanceQuotes",Table1[Symbol],"LastTradeTime")</f>
        <v>0.67638888888888893</v>
      </c>
      <c r="E25" s="18">
        <f>RTD("gartle.rtd",,"YahooFinanceQuotes",Table1[Symbol],"Last:tick")</f>
        <v>1</v>
      </c>
      <c r="F25" s="19">
        <f>RTD("gartle.rtd",,"YahooFinanceQuotes",Table1[Symbol],"Last")</f>
        <v>43.16</v>
      </c>
      <c r="G25" s="20">
        <f>RTD("gartle.rtd",,"YahooFinanceQuotes",Table1[Symbol],"Change")</f>
        <v>0.72</v>
      </c>
      <c r="H25" s="21">
        <f>RTD("gartle.rtd",,"YahooFinanceQuotes",Table1[Symbol],"ChangeInPercent")</f>
        <v>1.7000000000000001E-2</v>
      </c>
      <c r="I25" s="19">
        <f>RTD("gartle.rtd",,"YahooFinanceQuotes",Table1[Symbol],"Open")</f>
        <v>42.88</v>
      </c>
      <c r="J25" s="19">
        <f>RTD("gartle.rtd",,"YahooFinanceQuotes",Table1[Symbol],"High")</f>
        <v>43.33</v>
      </c>
      <c r="K25" s="19">
        <f>RTD("gartle.rtd",,"YahooFinanceQuotes",Table1[Symbol],"Low")</f>
        <v>42.51</v>
      </c>
      <c r="L25" s="22">
        <f>RTD("gartle.rtd",,"YahooFinanceQuotes",Table1[Symbol],"Volume")</f>
        <v>2594373</v>
      </c>
      <c r="M25" s="23" t="str">
        <f>RTD("gartle.rtd",,"YahooFinanceQuotes",Table1[Symbol],"DaysRange")</f>
        <v>42.51 - 43.33</v>
      </c>
      <c r="N25" s="19">
        <f>RTD("gartle.rtd",,"YahooFinanceQuotes",Table1[Symbol],"PreviousClose")</f>
        <v>42.44</v>
      </c>
      <c r="O25" s="23">
        <f>RTD("gartle.rtd",,"YahooFinanceQuotes",Table1[Symbol],"ShortRatio")</f>
        <v>0</v>
      </c>
      <c r="P25" s="19">
        <f>RTD("gartle.rtd",,"YahooFinanceQuotes",Table1[Symbol],"YearHigh")</f>
        <v>47.4</v>
      </c>
      <c r="Q25" s="19">
        <f>RTD("gartle.rtd",,"YahooFinanceQuotes",Table1[Symbol],"YearLow")</f>
        <v>35.21</v>
      </c>
      <c r="R25" s="23" t="str">
        <f>RTD("gartle.rtd",,"YahooFinanceQuotes",Table1[Symbol],"YearRange")</f>
        <v>35.21 - 47.40</v>
      </c>
      <c r="S25" s="24">
        <f>RTD("gartle.rtd",,"YahooFinanceQuotes",Table1[Symbol],"ChangeFromYearHigh")</f>
        <v>-4.24</v>
      </c>
      <c r="T25" s="24">
        <f>RTD("gartle.rtd",,"YahooFinanceQuotes",Table1[Symbol],"ChangeFromYearLow")</f>
        <v>7.95</v>
      </c>
      <c r="U25" s="21">
        <f>RTD("gartle.rtd",,"YahooFinanceQuotes",Table1[Symbol],"PercentChangeFromYearHigh")</f>
        <v>-8.9499999999999996E-2</v>
      </c>
      <c r="V25" s="21">
        <f>RTD("gartle.rtd",,"YahooFinanceQuotes",Table1[Symbol],"PercentChangeFromYearLow")</f>
        <v>0.22579999999999997</v>
      </c>
      <c r="W25" s="19">
        <f>RTD("gartle.rtd",,"YahooFinanceQuotes",Table1[Symbol],"FiftydayMovingAverage")</f>
        <v>42.6</v>
      </c>
      <c r="X25" s="19">
        <f>RTD("gartle.rtd",,"YahooFinanceQuotes",Table1[Symbol],"TwoHundredDayMovingAverage")</f>
        <v>41.39</v>
      </c>
      <c r="Y25" s="24">
        <f>RTD("gartle.rtd",,"YahooFinanceQuotes",Table1[Symbol],"ChangeFromFiftyDayMovingAverage")</f>
        <v>0.56000000000000005</v>
      </c>
      <c r="Z25" s="24">
        <f>RTD("gartle.rtd",,"YahooFinanceQuotes",Table1[Symbol],"ChangeFromTwoHundredDayMovingAverage")</f>
        <v>1.77</v>
      </c>
      <c r="AA25" s="21">
        <f>RTD("gartle.rtd",,"YahooFinanceQuotes",Table1[Symbol],"PercentChangeFromFiftyDayMovingAverage")</f>
        <v>1.3100000000000001E-2</v>
      </c>
      <c r="AB25" s="21">
        <f>RTD("gartle.rtd",,"YahooFinanceQuotes",Table1[Symbol],"PercentChangeFromTwoHundredDayMovingAverage")</f>
        <v>4.2599999999999999E-2</v>
      </c>
      <c r="AC25" s="22">
        <f>RTD("gartle.rtd",,"YahooFinanceQuotes",Table1[Symbol],"AverageDailyVolume")</f>
        <v>6104740</v>
      </c>
      <c r="AD25" s="19">
        <f>RTD("gartle.rtd",,"YahooFinanceQuotes",Table1[Symbol],"OneYearTargetPrice")</f>
        <v>0</v>
      </c>
      <c r="AE25" s="19">
        <f>RTD("gartle.rtd",,"YahooFinanceQuotes",Table1[Symbol],"PERatio")</f>
        <v>25.77</v>
      </c>
      <c r="AF25" s="19">
        <f>RTD("gartle.rtd",,"YahooFinanceQuotes",Table1[Symbol],"PEGRatio")</f>
        <v>0</v>
      </c>
      <c r="AG25" s="19">
        <f>RTD("gartle.rtd",,"YahooFinanceQuotes",Table1[Symbol],"EPSEstimateCurrentYear")</f>
        <v>3.55</v>
      </c>
      <c r="AH25" s="19">
        <f>RTD("gartle.rtd",,"YahooFinanceQuotes",Table1[Symbol],"EPSEstimateNextQuarter")</f>
        <v>0</v>
      </c>
      <c r="AI25" s="19" t="e">
        <f>RTD("gartle.rtd",,"YahooFinanceQuotes",Table1[Symbol],"EPSEstimateNextYear")</f>
        <v>#N/A</v>
      </c>
      <c r="AJ25" s="19">
        <f>RTD("gartle.rtd",,"YahooFinanceQuotes",Table1[Symbol],"EarningsShare")</f>
        <v>1.67</v>
      </c>
      <c r="AK25" s="28" t="str">
        <f>RTD("gartle.rtd",,"YahooFinanceQuotes",Table1[Symbol],"MarketCapitalization")</f>
        <v>101.00B</v>
      </c>
      <c r="AL25" s="22">
        <f>RTD("gartle.rtd",,"YahooFinanceQuotes",Table1[Symbol],"MarketCapitalization$")</f>
        <v>101000000000</v>
      </c>
      <c r="AM25" s="23" t="e">
        <f>RTD("gartle.rtd",,"YahooFinanceQuotes",Table1[Symbol],"DividendYield")</f>
        <v>#N/A</v>
      </c>
      <c r="AN25" s="23" t="e">
        <f>RTD("gartle.rtd",,"YahooFinanceQuotes",Table1[Symbol],"DividendShare")</f>
        <v>#N/A</v>
      </c>
      <c r="AO25" s="25">
        <f>RTD("gartle.rtd",,"YahooFinanceQuotes",Table1[Symbol],"ExDividendDate")</f>
        <v>42527</v>
      </c>
      <c r="AP25" s="25">
        <f>RTD("gartle.rtd",,"YahooFinanceQuotes",Table1[Symbol],"ExDividendDate2")</f>
        <v>42527</v>
      </c>
      <c r="AQ25" s="25" t="e">
        <f>RTD("gartle.rtd",,"YahooFinanceQuotes",Table1[Symbol],"DividendPayDate")</f>
        <v>#N/A</v>
      </c>
      <c r="AR25" s="25" t="e">
        <f>RTD("gartle.rtd",,"YahooFinanceQuotes",Table1[Symbol],"DividendPayDate2")</f>
        <v>#N/A</v>
      </c>
      <c r="AS25" s="19">
        <f>RTD("gartle.rtd",,"YahooFinanceQuotes",Table1[Symbol],"BookValue")</f>
        <v>41.21</v>
      </c>
      <c r="AT25" s="19">
        <f>RTD("gartle.rtd",,"YahooFinanceQuotes",Table1[Symbol],"PriceBook")</f>
        <v>1.03</v>
      </c>
      <c r="AU25" s="19">
        <f>RTD("gartle.rtd",,"YahooFinanceQuotes",Table1[Symbol],"PriceSales")</f>
        <v>0.74</v>
      </c>
      <c r="AV25" s="19" t="e">
        <f>RTD("gartle.rtd",,"YahooFinanceQuotes",Table1[Symbol],"PriceEPSEstimateCurrentYear")</f>
        <v>#N/A</v>
      </c>
      <c r="AW25" s="19" t="e">
        <f>RTD("gartle.rtd",,"YahooFinanceQuotes",Table1[Symbol],"PriceEPSEstimateNextYear")</f>
        <v>#N/A</v>
      </c>
      <c r="AX25" s="23" t="str">
        <f>RTD("gartle.rtd",,"YahooFinanceQuotes",Table1[Symbol],"EBITDA")</f>
        <v>20.09B</v>
      </c>
      <c r="AY25" s="22">
        <f>RTD("gartle.rtd",,"YahooFinanceQuotes",Table1[Symbol],"EBITDA$")</f>
        <v>20090000000</v>
      </c>
      <c r="AZ25" s="23" t="str">
        <f>RTD("gartle.rtd",,"YahooFinanceQuotes",Table1[Symbol],"Name")</f>
        <v>TOTAL</v>
      </c>
      <c r="BA25" s="23" t="str">
        <f>RTD("gartle.rtd",,"YahooFinanceQuotes",Table1[Symbol],"StockExchange")</f>
        <v>PAR</v>
      </c>
      <c r="BB25" s="23">
        <f>RTD("gartle.rtd",,"YahooFinanceQuotes",Table1[Symbol],"rtd_LastError")</f>
        <v>0</v>
      </c>
      <c r="BC25" s="23" t="str">
        <f>RTD("gartle.rtd",,"YahooFinanceQuotes",Table1[Symbol],"rtd_LastMessage")</f>
        <v/>
      </c>
      <c r="BD25" s="26">
        <f>RTD("gartle.rtd",,"YahooFinanceQuotes",Table1[Symbol],"rtd_LastUpdate")</f>
        <v>42578.491076446757</v>
      </c>
      <c r="BE25" s="25">
        <f>RTD("gartle.rtd",,"YahooFinanceQuotes",Table1[Symbol],"rtd_LastUpdateDate")</f>
        <v>42578</v>
      </c>
      <c r="BF25" s="17">
        <f>RTD("gartle.rtd",,"YahooFinanceQuotes",Table1[Symbol],"rtd_LastUpdateTime")</f>
        <v>0.49107644675925927</v>
      </c>
    </row>
  </sheetData>
  <sortState ref="B13:B19">
    <sortCondition ref="B13:B19"/>
  </sortState>
  <conditionalFormatting sqref="F4:F25">
    <cfRule type="expression" dxfId="60" priority="10">
      <formula>$E4&lt;0</formula>
    </cfRule>
    <cfRule type="expression" dxfId="59" priority="11">
      <formula>$E4&gt;0</formula>
    </cfRule>
  </conditionalFormatting>
  <conditionalFormatting sqref="B4:B25">
    <cfRule type="expression" dxfId="58" priority="8">
      <formula>$G4&lt;0</formula>
    </cfRule>
    <cfRule type="expression" dxfId="57" priority="9">
      <formula>$G4&gt;0</formula>
    </cfRule>
  </conditionalFormatting>
  <conditionalFormatting sqref="E4:E25">
    <cfRule type="iconSet" priority="40">
      <iconSet iconSet="3Arrows" showValue="0">
        <cfvo type="percent" val="0"/>
        <cfvo type="num" val="0"/>
        <cfvo type="num" val="1"/>
      </iconSet>
    </cfRule>
  </conditionalFormatting>
  <conditionalFormatting sqref="H4:H25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25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2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25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25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25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4:AC25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Quotes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2014-02-21T01:12:40Z</cp:lastPrinted>
  <dcterms:created xsi:type="dcterms:W3CDTF">2014-02-20T20:39:00Z</dcterms:created>
  <dcterms:modified xsi:type="dcterms:W3CDTF">2016-07-27T15:47:47Z</dcterms:modified>
</cp:coreProperties>
</file>