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xl/volatileDependencies.xml" ContentType="application/vnd.openxmlformats-officedocument.spreadsheetml.volatileDependenc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6925"/>
  <workbookPr defaultThemeVersion="124226"/>
  <mc:AlternateContent xmlns:mc="http://schemas.openxmlformats.org/markup-compatibility/2006">
    <mc:Choice Requires="x15">
      <x15ac:absPath xmlns:x15ac="http://schemas.microsoft.com/office/spreadsheetml/2010/11/ac" url="D:\tmp1\"/>
    </mc:Choice>
  </mc:AlternateContent>
  <bookViews>
    <workbookView xWindow="480" yWindow="120" windowWidth="27795" windowHeight="12585"/>
  </bookViews>
  <sheets>
    <sheet name="Quotes" sheetId="1" r:id="rId1"/>
  </sheets>
  <calcPr calcId="171027"/>
</workbook>
</file>

<file path=xl/calcChain.xml><?xml version="1.0" encoding="utf-8"?>
<calcChain xmlns="http://schemas.openxmlformats.org/spreadsheetml/2006/main">
  <c r="M10" i="1" l="1"/>
  <c r="R10" i="1"/>
  <c r="Q10" i="1"/>
  <c r="O10" i="1"/>
  <c r="S10" i="1"/>
  <c r="P10" i="1"/>
  <c r="L10" i="1"/>
  <c r="N10" i="1"/>
  <c r="G10" i="1"/>
  <c r="I10" i="1"/>
  <c r="F10" i="1"/>
  <c r="E10" i="1"/>
  <c r="H10" i="1"/>
  <c r="J10" i="1"/>
  <c r="K10" i="1"/>
  <c r="D10" i="1"/>
  <c r="D9" i="1"/>
  <c r="N9" i="1"/>
  <c r="H9" i="1"/>
  <c r="M9" i="1"/>
  <c r="Q9" i="1"/>
  <c r="I9" i="1"/>
  <c r="J9" i="1"/>
  <c r="O9" i="1"/>
  <c r="S9" i="1"/>
  <c r="L9" i="1"/>
  <c r="K9" i="1"/>
  <c r="P9" i="1"/>
  <c r="E9" i="1"/>
  <c r="R9" i="1"/>
  <c r="G9" i="1"/>
  <c r="F9" i="1"/>
  <c r="Q7" i="1"/>
  <c r="P7" i="1"/>
  <c r="N7" i="1"/>
  <c r="G7" i="1"/>
  <c r="J7" i="1"/>
  <c r="H7" i="1"/>
  <c r="L7" i="1"/>
  <c r="F7" i="1"/>
  <c r="R7" i="1"/>
  <c r="O7" i="1"/>
  <c r="S7" i="1"/>
  <c r="I7" i="1"/>
  <c r="K7" i="1"/>
  <c r="D7" i="1"/>
  <c r="E7" i="1"/>
  <c r="M7" i="1"/>
  <c r="R6" i="1"/>
  <c r="I5" i="1"/>
  <c r="H6" i="1"/>
  <c r="F6" i="1"/>
  <c r="N6" i="1"/>
  <c r="L6" i="1"/>
  <c r="N5" i="1"/>
  <c r="E6" i="1"/>
  <c r="K6" i="1"/>
  <c r="J5" i="1"/>
  <c r="O5" i="1"/>
  <c r="M6" i="1"/>
  <c r="G5" i="1"/>
  <c r="D5" i="1"/>
  <c r="E5" i="1"/>
  <c r="P5" i="1"/>
  <c r="P6" i="1"/>
  <c r="Q6" i="1"/>
  <c r="I6" i="1"/>
  <c r="S6" i="1"/>
  <c r="H5" i="1"/>
  <c r="O6" i="1"/>
  <c r="M5" i="1"/>
  <c r="G6" i="1"/>
  <c r="R5" i="1"/>
  <c r="L5" i="1"/>
  <c r="D6" i="1"/>
  <c r="J6" i="1"/>
  <c r="F5" i="1"/>
  <c r="K5" i="1"/>
  <c r="Q5" i="1"/>
  <c r="S5" i="1"/>
  <c r="I11" i="1"/>
  <c r="E11" i="1"/>
  <c r="J11" i="1"/>
  <c r="N11" i="1"/>
  <c r="G11" i="1"/>
  <c r="Q11" i="1"/>
  <c r="S11" i="1"/>
  <c r="F11" i="1"/>
  <c r="M11" i="1"/>
  <c r="O11" i="1"/>
  <c r="P11" i="1"/>
  <c r="H11" i="1"/>
  <c r="K11" i="1"/>
  <c r="D11" i="1"/>
  <c r="L11" i="1"/>
  <c r="R11" i="1"/>
  <c r="H12" i="1"/>
  <c r="E12" i="1"/>
  <c r="P12" i="1"/>
  <c r="J12" i="1"/>
  <c r="N12" i="1"/>
  <c r="S12" i="1"/>
  <c r="Q12" i="1"/>
  <c r="G12" i="1"/>
  <c r="K12" i="1"/>
  <c r="M12" i="1"/>
  <c r="O12" i="1"/>
  <c r="F12" i="1"/>
  <c r="R12" i="1"/>
  <c r="I12" i="1"/>
  <c r="L12" i="1"/>
  <c r="D12" i="1"/>
  <c r="I4" i="1"/>
  <c r="H4" i="1"/>
  <c r="O4" i="1"/>
  <c r="S4" i="1"/>
  <c r="J4" i="1"/>
  <c r="F4" i="1"/>
  <c r="D4" i="1"/>
  <c r="G4" i="1"/>
  <c r="L4" i="1"/>
  <c r="P4" i="1"/>
  <c r="M4" i="1"/>
  <c r="Q4" i="1"/>
  <c r="K4" i="1"/>
  <c r="E4" i="1"/>
  <c r="R4" i="1"/>
  <c r="N4" i="1"/>
  <c r="M8" i="1"/>
  <c r="S8" i="1"/>
  <c r="O8" i="1"/>
  <c r="F8" i="1"/>
  <c r="N8" i="1"/>
  <c r="P8" i="1"/>
  <c r="L8" i="1"/>
  <c r="G8" i="1"/>
  <c r="I8" i="1"/>
  <c r="R8" i="1"/>
  <c r="D8" i="1"/>
  <c r="H8" i="1"/>
  <c r="J8" i="1"/>
  <c r="E8" i="1"/>
  <c r="K8" i="1"/>
  <c r="Q8" i="1"/>
  <c r="W12" i="1"/>
  <c r="W5" i="1"/>
  <c r="W9" i="1"/>
  <c r="U12" i="1"/>
  <c r="X6" i="1"/>
  <c r="T11" i="1"/>
  <c r="X4" i="1"/>
  <c r="X8" i="1"/>
  <c r="C8" i="1"/>
  <c r="V8" i="1"/>
  <c r="X5" i="1"/>
  <c r="C12" i="1"/>
  <c r="U6" i="1"/>
  <c r="X9" i="1"/>
  <c r="C11" i="1"/>
  <c r="V4" i="1"/>
  <c r="U5" i="1"/>
  <c r="W4" i="1"/>
  <c r="V11" i="1"/>
  <c r="T10" i="1"/>
  <c r="U8" i="1"/>
  <c r="W8" i="1"/>
  <c r="C9" i="1"/>
  <c r="C6" i="1"/>
  <c r="T12" i="1"/>
  <c r="U9" i="1"/>
  <c r="X7" i="1"/>
  <c r="T4" i="1"/>
  <c r="X12" i="1"/>
  <c r="V10" i="1"/>
  <c r="W11" i="1"/>
  <c r="C7" i="1"/>
  <c r="V5" i="1"/>
  <c r="U4" i="1"/>
  <c r="W10" i="1"/>
  <c r="W6" i="1"/>
  <c r="V12" i="1"/>
  <c r="U7" i="1"/>
  <c r="X11" i="1"/>
  <c r="T5" i="1"/>
  <c r="T6" i="1"/>
  <c r="T8" i="1"/>
  <c r="T9" i="1"/>
  <c r="V9" i="1"/>
  <c r="V6" i="1"/>
  <c r="T7" i="1"/>
  <c r="C4" i="1"/>
  <c r="C5" i="1"/>
  <c r="U10" i="1"/>
  <c r="X10" i="1"/>
  <c r="U11" i="1"/>
  <c r="W7" i="1"/>
  <c r="C10" i="1"/>
  <c r="V7" i="1"/>
</calcChain>
</file>

<file path=xl/sharedStrings.xml><?xml version="1.0" encoding="utf-8"?>
<sst xmlns="http://schemas.openxmlformats.org/spreadsheetml/2006/main" count="32" uniqueCount="32">
  <si>
    <t>Symbol</t>
  </si>
  <si>
    <t>LastTick</t>
  </si>
  <si>
    <t>Last</t>
  </si>
  <si>
    <t>Change</t>
  </si>
  <si>
    <t>PercentChange</t>
  </si>
  <si>
    <t>High</t>
  </si>
  <si>
    <t>Low</t>
  </si>
  <si>
    <t>Volume</t>
  </si>
  <si>
    <t>PrevClose</t>
  </si>
  <si>
    <t>PE</t>
  </si>
  <si>
    <t>MarketCap</t>
  </si>
  <si>
    <t>rtd_LastError</t>
  </si>
  <si>
    <t>rtd_LastMessage</t>
  </si>
  <si>
    <t>rtd_LastUpdate</t>
  </si>
  <si>
    <t>rtd_LastUpdateDate</t>
  </si>
  <si>
    <t>rtd_LastUpdateTime</t>
  </si>
  <si>
    <t>FB</t>
  </si>
  <si>
    <t>GOOG</t>
  </si>
  <si>
    <t>LNKD</t>
  </si>
  <si>
    <t>MSFT</t>
  </si>
  <si>
    <t>ORCL</t>
  </si>
  <si>
    <t>YHOO</t>
  </si>
  <si>
    <t>SAN</t>
  </si>
  <si>
    <t>ANZ</t>
  </si>
  <si>
    <t>EPS</t>
  </si>
  <si>
    <t>52 Wk High</t>
  </si>
  <si>
    <t>52 Wk Low</t>
  </si>
  <si>
    <t>AAPL</t>
  </si>
  <si>
    <t>Shares</t>
  </si>
  <si>
    <t>P/E Ratio</t>
  </si>
  <si>
    <t>YearHigh</t>
  </si>
  <si>
    <t>YearLow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</si>
</sst>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[$-F400]h:mm:ss\ AM/PM"/>
    <numFmt numFmtId="165" formatCode="[Color10]\+0.00;[Red]\-0.00;0.00"/>
    <numFmt numFmtId="166" formatCode="[$-409]m/d/yy\ h:mm\ AM/PM;@"/>
  </numFmts>
  <fonts count="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2">
    <border>
      <left/>
      <right/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</borders>
  <cellStyleXfs count="11">
    <xf numFmtId="0" fontId="0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12">
    <xf numFmtId="0" fontId="0" fillId="0" borderId="0" xfId="0"/>
    <xf numFmtId="0" fontId="0" fillId="0" borderId="0" xfId="0" applyAlignment="1">
      <alignment horizontal="right"/>
    </xf>
    <xf numFmtId="0" fontId="0" fillId="2" borderId="0" xfId="0" applyFill="1"/>
    <xf numFmtId="14" fontId="0" fillId="0" borderId="0" xfId="0" applyNumberFormat="1"/>
    <xf numFmtId="164" fontId="0" fillId="0" borderId="0" xfId="0" applyNumberFormat="1"/>
    <xf numFmtId="0" fontId="2" fillId="0" borderId="0" xfId="0" applyFont="1" applyAlignment="1">
      <alignment horizontal="center"/>
    </xf>
    <xf numFmtId="2" fontId="0" fillId="0" borderId="0" xfId="0" applyNumberFormat="1"/>
    <xf numFmtId="165" fontId="0" fillId="0" borderId="1" xfId="0" applyNumberFormat="1" applyFont="1" applyBorder="1"/>
    <xf numFmtId="10" fontId="0" fillId="0" borderId="0" xfId="0" applyNumberFormat="1"/>
    <xf numFmtId="3" fontId="0" fillId="0" borderId="0" xfId="0" applyNumberFormat="1"/>
    <xf numFmtId="166" fontId="0" fillId="0" borderId="0" xfId="0" applyNumberFormat="1"/>
    <xf numFmtId="3" fontId="0" fillId="0" borderId="0" xfId="0" applyNumberFormat="1" applyAlignment="1">
      <alignment horizontal="right"/>
    </xf>
  </cellXfs>
  <cellStyles count="11">
    <cellStyle name="Normal" xfId="0" builtinId="0"/>
    <cellStyle name="Normal 2" xfId="1"/>
    <cellStyle name="Normal 2 2" xfId="2"/>
    <cellStyle name="Normal 2 2 2" xfId="3"/>
    <cellStyle name="Normal 2 2 3" xfId="4"/>
    <cellStyle name="Normal 2 3" xfId="5"/>
    <cellStyle name="Normal 2 4" xfId="6"/>
    <cellStyle name="Normal 2 5" xfId="7"/>
    <cellStyle name="Normal 2 6" xfId="8"/>
    <cellStyle name="Normal 3" xfId="9"/>
    <cellStyle name="Обычный 2" xfId="10"/>
  </cellStyles>
  <dxfs count="27">
    <dxf>
      <numFmt numFmtId="164" formatCode="[$-F400]h:mm:ss\ AM/PM"/>
    </dxf>
    <dxf>
      <numFmt numFmtId="19" formatCode="dd/mm/yyyy"/>
    </dxf>
    <dxf>
      <numFmt numFmtId="166" formatCode="[$-409]m/d/yy\ h:mm\ AM/PM;@"/>
    </dxf>
    <dxf>
      <numFmt numFmtId="0" formatCode="General"/>
    </dxf>
    <dxf>
      <numFmt numFmtId="0" formatCode="General"/>
    </dxf>
    <dxf>
      <numFmt numFmtId="3" formatCode="#,##0"/>
      <alignment horizontal="right" vertical="bottom" textRotation="0" wrapText="0" indent="0" justifyLastLine="0" shrinkToFit="0" readingOrder="0"/>
    </dxf>
    <dxf>
      <numFmt numFmtId="0" formatCode="General"/>
      <alignment horizontal="right" vertical="bottom" textRotation="0" wrapText="0" indent="0" justifyLastLine="0" shrinkToFit="0" readingOrder="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3" formatCode="#,##0"/>
    </dxf>
    <dxf>
      <numFmt numFmtId="2" formatCode="0.00"/>
    </dxf>
    <dxf>
      <numFmt numFmtId="2" formatCode="0.00"/>
    </dxf>
    <dxf>
      <numFmt numFmtId="14" formatCode="0.00%"/>
    </dxf>
    <dxf>
      <numFmt numFmtId="165" formatCode="[Color10]\+0.00;[Red]\-0.00;0.00"/>
      <border diagonalUp="0" diagonalDown="0">
        <left style="thin">
          <color theme="1"/>
        </left>
        <right style="thin">
          <color theme="1"/>
        </right>
        <top style="thin">
          <color theme="1"/>
        </top>
        <bottom style="thin">
          <color theme="1"/>
        </bottom>
        <vertical/>
        <horizontal/>
      </border>
    </dxf>
    <dxf>
      <numFmt numFmtId="2" formatCode="0.00"/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numFmt numFmtId="0" formatCode="General"/>
      <alignment horizontal="center" vertical="bottom" textRotation="0" wrapText="0" indent="0" justifyLastLine="0" shrinkToFit="0" readingOrder="0"/>
    </dxf>
    <dxf>
      <fill>
        <patternFill patternType="solid">
          <fgColor indexed="64"/>
          <bgColor theme="0" tint="-4.9989318521683403E-2"/>
        </patternFill>
      </fill>
    </dxf>
    <dxf>
      <font>
        <color rgb="FF00B050"/>
      </font>
    </dxf>
    <dxf>
      <font>
        <color rgb="FFFF0000"/>
      </font>
    </dxf>
    <dxf>
      <font>
        <color rgb="FF00B050"/>
      </font>
    </dxf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volatileDependencies.xml><?xml version="1.0" encoding="utf-8"?>
<volTypes xmlns="http://schemas.openxmlformats.org/spreadsheetml/2006/main">
  <volType type="realTimeData">
    <main first="gartle.rtd">
      <tp>
        <v>-6.3E-3</v>
        <stp/>
        <stp>MsnMoneyQuotes</stp>
        <stp>MSFT</stp>
        <stp>PercentChange</stp>
        <tr r="F8" s="1"/>
      </tp>
      <tp>
        <v>10.72</v>
        <stp/>
        <stp>MsnMoneyQuotes</stp>
        <stp>AAPL</stp>
        <stp>PE</stp>
        <tr r="P4" s="1"/>
      </tp>
      <tp>
        <v>42578</v>
        <stp/>
        <stp>MsnMoneyQuotes</stp>
        <stp>ANZ</stp>
        <stp>rtd_LastUpdateDate</stp>
        <tr r="W12" s="1"/>
      </tp>
      <tp>
        <v>42578</v>
        <stp/>
        <stp>MsnMoneyQuotes</stp>
        <stp>SAN</stp>
        <stp>rtd_LastUpdateDate</stp>
        <tr r="W11" s="1"/>
      </tp>
      <tp t="s">
        <v/>
        <stp/>
        <stp>MsnMoneyQuotes</stp>
        <stp>SAN</stp>
        <stp>rtd_LastMessage</stp>
        <tr r="U11" s="1"/>
      </tp>
      <tp>
        <v>3.6</v>
        <stp/>
        <stp>MsnMoneyQuotes</stp>
        <stp>SAN</stp>
        <stp>YearLow</stp>
        <tr r="N11" s="1"/>
      </tp>
      <tp>
        <v>59614454351</v>
        <stp/>
        <stp>MsnMoneyQuotes</stp>
        <stp>SAN</stp>
        <stp>MarketCap</stp>
        <tr r="R11" s="1"/>
      </tp>
      <tp>
        <v>39.72</v>
        <stp/>
        <stp>MsnMoneyQuotes</stp>
        <stp>MSFT</stp>
        <stp>52 Wk Low</stp>
        <tr r="L8" s="1"/>
      </tp>
      <tp>
        <v>9.6300000000000008</v>
        <stp/>
        <stp>MsnMoneyQuotes</stp>
        <stp>SAN</stp>
        <stp>P/E Ratio</stp>
        <tr r="O11" s="1"/>
      </tp>
      <tp>
        <v>31.06</v>
        <stp/>
        <stp>MsnMoneyQuotes</stp>
        <stp>GOOG</stp>
        <stp>PE</stp>
        <tr r="P6" s="1"/>
      </tp>
      <tp>
        <v>11032716</v>
        <stp/>
        <stp>MsnMoneyQuotes</stp>
        <stp>FB</stp>
        <stp>Volume</stp>
        <tr r="I5" s="1"/>
      </tp>
      <tp>
        <v>122.53</v>
        <stp/>
        <stp>MsnMoneyQuotes</stp>
        <stp>FB</stp>
        <stp>YearHigh</stp>
        <tr r="M5" s="1"/>
      </tp>
      <tp>
        <v>0.48698747685185184</v>
        <stp/>
        <stp>MsnMoneyQuotes</stp>
        <stp>SAN</stp>
        <stp>rtd_LastUpdateTime</stp>
        <tr r="X11" s="1"/>
      </tp>
      <tp>
        <v>0.48697011574074073</v>
        <stp/>
        <stp>MsnMoneyQuotes</stp>
        <stp>ANZ</stp>
        <stp>rtd_LastUpdateTime</stp>
        <tr r="X12" s="1"/>
      </tp>
      <tp>
        <v>-147.06</v>
        <stp/>
        <stp>MsnMoneyQuotes</stp>
        <stp>LNKD</stp>
        <stp>PE</stp>
        <tr r="P7" s="1"/>
      </tp>
      <tp>
        <v>0</v>
        <stp/>
        <stp>MsnMoneyQuotes</stp>
        <stp>MSFT</stp>
        <stp>rtd_LastError</stp>
        <tr r="T8" s="1"/>
      </tp>
      <tp>
        <v>42.92</v>
        <stp/>
        <stp>MsnMoneyQuotes</stp>
        <stp>MSFT</stp>
        <stp>PE</stp>
        <tr r="P8" s="1"/>
      </tp>
      <tp>
        <v>2311865096</v>
        <stp/>
        <stp>MsnMoneyQuotes</stp>
        <stp>FB</stp>
        <stp>Shares</stp>
        <tr r="S5" s="1"/>
      </tp>
      <tp>
        <v>7.1410999999999998</v>
        <stp/>
        <stp>MsnMoneyQuotes</stp>
        <stp>SAN</stp>
        <stp>52 Wk High</stp>
        <tr r="K11" s="1"/>
      </tp>
      <tp>
        <v>33.03</v>
        <stp/>
        <stp>MsnMoneyQuotes</stp>
        <stp>ANZ</stp>
        <stp>52 Wk High</stp>
        <tr r="K12" s="1"/>
      </tp>
      <tp>
        <v>19.760000000000002</v>
        <stp/>
        <stp>MsnMoneyQuotes</stp>
        <stp>ORCL</stp>
        <stp>PE</stp>
        <tr r="P9" s="1"/>
      </tp>
      <tp>
        <v>75114954143</v>
        <stp/>
        <stp>MsnMoneyQuotes</stp>
        <stp>ANZ</stp>
        <stp>MarketCap</stp>
        <tr r="R12" s="1"/>
      </tp>
      <tp>
        <v>-1E-3</v>
        <stp/>
        <stp>MsnMoneyQuotes</stp>
        <stp>LNKD</stp>
        <stp>PercentChange</stp>
        <tr r="F7" s="1"/>
      </tp>
      <tp>
        <v>9.98</v>
        <stp/>
        <stp>MsnMoneyQuotes</stp>
        <stp>ANZ</stp>
        <stp>P/E Ratio</stp>
        <tr r="O12" s="1"/>
      </tp>
      <tp t="s">
        <v/>
        <stp/>
        <stp>MsnMoneyQuotes</stp>
        <stp>ANZ</stp>
        <stp>rtd_LastMessage</stp>
        <tr r="U12" s="1"/>
      </tp>
      <tp>
        <v>0.84</v>
        <stp/>
        <stp>MsnMoneyQuotes</stp>
        <stp>FB</stp>
        <stp>Change</stp>
        <tr r="E5" s="1"/>
      </tp>
      <tp>
        <v>6.0999999999999995E-3</v>
        <stp/>
        <stp>MsnMoneyQuotes</stp>
        <stp>GOOG</stp>
        <stp>PercentChange</stp>
        <tr r="F6" s="1"/>
      </tp>
      <tp>
        <v>98.25</v>
        <stp/>
        <stp>MsnMoneyQuotes</stp>
        <stp>LNKD</stp>
        <stp>52 Wk Low</stp>
        <tr r="L7" s="1"/>
      </tp>
      <tp>
        <v>0</v>
        <stp/>
        <stp>MsnMoneyQuotes</stp>
        <stp>ORCL</stp>
        <stp>rtd_LastError</stp>
        <tr r="T9" s="1"/>
      </tp>
      <tp>
        <v>0</v>
        <stp/>
        <stp>MsnMoneyQuotes</stp>
        <stp>AAPL</stp>
        <stp>rtd_LastError</stp>
        <tr r="T4" s="1"/>
      </tp>
      <tp>
        <v>21.86</v>
        <stp/>
        <stp>MsnMoneyQuotes</stp>
        <stp>ANZ</stp>
        <stp>YearLow</stp>
        <tr r="N12" s="1"/>
      </tp>
      <tp>
        <v>0</v>
        <stp/>
        <stp>MsnMoneyQuotes</stp>
        <stp>YHOO</stp>
        <stp>rtd_LastError</stp>
        <tr r="T10" s="1"/>
      </tp>
      <tp>
        <v>565.04999999999995</v>
        <stp/>
        <stp>MsnMoneyQuotes</stp>
        <stp>GOOG</stp>
        <stp>52 Wk Low</stp>
        <tr r="L6" s="1"/>
      </tp>
      <tp>
        <v>-1.8E-3</v>
        <stp/>
        <stp>MsnMoneyQuotes</stp>
        <stp>ORCL</stp>
        <stp>PercentChange</stp>
        <tr r="F9" s="1"/>
      </tp>
      <tp>
        <v>6.54E-2</v>
        <stp/>
        <stp>MsnMoneyQuotes</stp>
        <stp>AAPL</stp>
        <stp>PercentChange</stp>
        <tr r="F4" s="1"/>
      </tp>
      <tp>
        <v>-8.14</v>
        <stp/>
        <stp>MsnMoneyQuotes</stp>
        <stp>YHOO</stp>
        <stp>PE</stp>
        <tr r="P10" s="1"/>
      </tp>
      <tp>
        <v>74.63</v>
        <stp/>
        <stp>MsnMoneyQuotes</stp>
        <stp>FB</stp>
        <stp>P/E Ratio</stp>
        <tr r="O5" s="1"/>
      </tp>
      <tp>
        <v>346726114035</v>
        <stp/>
        <stp>MsnMoneyQuotes</stp>
        <stp>FB</stp>
        <stp>MarketCap</stp>
        <tr r="R5" s="1"/>
      </tp>
      <tp>
        <v>-4.0999999999999995E-3</v>
        <stp/>
        <stp>MsnMoneyQuotes</stp>
        <stp>YHOO</stp>
        <stp>PercentChange</stp>
        <tr r="F10" s="1"/>
      </tp>
      <tp>
        <v>89.47</v>
        <stp/>
        <stp>MsnMoneyQuotes</stp>
        <stp>AAPL</stp>
        <stp>52 Wk Low</stp>
        <tr r="L4" s="1"/>
      </tp>
      <tp>
        <v>33.130000000000003</v>
        <stp/>
        <stp>MsnMoneyQuotes</stp>
        <stp>ORCL</stp>
        <stp>52 Wk Low</stp>
        <tr r="L9" s="1"/>
      </tp>
      <tp>
        <v>0</v>
        <stp/>
        <stp>MsnMoneyQuotes</stp>
        <stp>LNKD</stp>
        <stp>rtd_LastError</stp>
        <tr r="T7" s="1"/>
      </tp>
      <tp>
        <v>0</v>
        <stp/>
        <stp>MsnMoneyQuotes</stp>
        <stp>GOOG</stp>
        <stp>rtd_LastError</stp>
        <tr r="T6" s="1"/>
      </tp>
      <tp>
        <v>26.15</v>
        <stp/>
        <stp>MsnMoneyQuotes</stp>
        <stp>YHOO</stp>
        <stp>52 Wk Low</stp>
        <tr r="L10" s="1"/>
      </tp>
      <tp>
        <v>121.22</v>
        <stp/>
        <stp>MsnMoneyQuotes</stp>
        <stp>FB</stp>
        <stp>PrevClose</stp>
        <tr r="J5" s="1"/>
      </tp>
      <tp>
        <v>42578</v>
        <stp/>
        <stp>MsnMoneyQuotes</stp>
        <stp>YHOO</stp>
        <stp>rtd_LastUpdateDate</stp>
        <tr r="W10" s="1"/>
      </tp>
      <tp>
        <v>7.1410999999999998</v>
        <stp/>
        <stp>MsnMoneyQuotes</stp>
        <stp>SAN</stp>
        <stp>YearHigh</stp>
        <tr r="M11" s="1"/>
      </tp>
      <tp>
        <v>123.91</v>
        <stp/>
        <stp>MsnMoneyQuotes</stp>
        <stp>AAPL</stp>
        <stp>YearHigh</stp>
        <tr r="M4" s="1"/>
      </tp>
      <tp t="s">
        <v/>
        <stp/>
        <stp>MsnMoneyQuotes</stp>
        <stp>FB</stp>
        <stp>rtd_LastMessage</stp>
        <tr r="U5" s="1"/>
      </tp>
      <tp t="s">
        <v/>
        <stp/>
        <stp>MsnMoneyQuotes</stp>
        <stp>MSFT</stp>
        <stp>rtd_LastMessage</stp>
        <tr r="U8" s="1"/>
      </tp>
      <tp t="s">
        <v/>
        <stp/>
        <stp>MsnMoneyQuotes</stp>
        <stp>ORCL</stp>
        <stp>rtd_LastMessage</stp>
        <tr r="U9" s="1"/>
      </tp>
      <tp>
        <v>0.48707457175925928</v>
        <stp/>
        <stp>MsnMoneyQuotes</stp>
        <stp>YHOO</stp>
        <stp>rtd_LastUpdateTime</stp>
        <tr r="X10" s="1"/>
      </tp>
      <tp>
        <v>33.03</v>
        <stp/>
        <stp>MsnMoneyQuotes</stp>
        <stp>ANZ</stp>
        <stp>YearHigh</stp>
        <tr r="M12" s="1"/>
      </tp>
      <tp>
        <v>25.66</v>
        <stp/>
        <stp>MsnMoneyQuotes</stp>
        <stp>ANZ</stp>
        <stp>PrevClose</stp>
        <tr r="J12" s="1"/>
      </tp>
      <tp>
        <v>33.130000000000003</v>
        <stp/>
        <stp>MsnMoneyQuotes</stp>
        <stp>ORCL</stp>
        <stp>YearLow</stp>
        <tr r="N9" s="1"/>
      </tp>
      <tp>
        <v>72</v>
        <stp/>
        <stp>MsnMoneyQuotes</stp>
        <stp>FB</stp>
        <stp>YearLow</stp>
        <tr r="N5" s="1"/>
      </tp>
      <tp>
        <v>39.42</v>
        <stp/>
        <stp>MsnMoneyQuotes</stp>
        <stp>YHOO</stp>
        <stp>52 Wk High</stp>
        <tr r="K10" s="1"/>
      </tp>
      <tp>
        <v>0</v>
        <stp/>
        <stp>MsnMoneyQuotes</stp>
        <stp>SAN</stp>
        <stp>Last:tick</stp>
        <tr r="C11" s="1"/>
      </tp>
      <tp>
        <v>39.72</v>
        <stp/>
        <stp>MsnMoneyQuotes</stp>
        <stp>MSFT</stp>
        <stp>YearLow</stp>
        <tr r="N8" s="1"/>
      </tp>
      <tp>
        <v>789.86990000000003</v>
        <stp/>
        <stp>MsnMoneyQuotes</stp>
        <stp>GOOG</stp>
        <stp>52 Wk High</stp>
        <tr r="K6" s="1"/>
      </tp>
      <tp>
        <v>0</v>
        <stp/>
        <stp>MsnMoneyQuotes</stp>
        <stp>FB</stp>
        <stp>Last:tick</stp>
        <tr r="C5" s="1"/>
      </tp>
      <tp>
        <v>57.29</v>
        <stp/>
        <stp>MsnMoneyQuotes</stp>
        <stp>MSFT</stp>
        <stp>YearHigh</stp>
        <tr r="M8" s="1"/>
      </tp>
      <tp>
        <v>98.25</v>
        <stp/>
        <stp>MsnMoneyQuotes</stp>
        <stp>LNKD</stp>
        <stp>YearLow</stp>
        <tr r="N7" s="1"/>
      </tp>
      <tp>
        <v>0.48694696759259259</v>
        <stp/>
        <stp>MsnMoneyQuotes</stp>
        <stp>AAPL</stp>
        <stp>rtd_LastUpdateTime</stp>
        <tr r="X4" s="1"/>
      </tp>
      <tp t="s">
        <v/>
        <stp/>
        <stp>MsnMoneyQuotes</stp>
        <stp>YHOO</stp>
        <stp>rtd_LastMessage</stp>
        <tr r="U10" s="1"/>
      </tp>
      <tp>
        <v>565.04999999999995</v>
        <stp/>
        <stp>MsnMoneyQuotes</stp>
        <stp>GOOG</stp>
        <stp>YearLow</stp>
        <tr r="N6" s="1"/>
      </tp>
      <tp t="s">
        <v/>
        <stp/>
        <stp>MsnMoneyQuotes</stp>
        <stp>GOOG</stp>
        <stp>rtd_LastMessage</stp>
        <tr r="U6" s="1"/>
      </tp>
      <tp>
        <v>26.15</v>
        <stp/>
        <stp>MsnMoneyQuotes</stp>
        <stp>YHOO</stp>
        <stp>YearLow</stp>
        <tr r="N10" s="1"/>
      </tp>
      <tp>
        <v>42578</v>
        <stp/>
        <stp>MsnMoneyQuotes</stp>
        <stp>ORCL</stp>
        <stp>rtd_LastUpdateDate</stp>
        <tr r="W9" s="1"/>
      </tp>
      <tp>
        <v>0.48700592592592595</v>
        <stp/>
        <stp>MsnMoneyQuotes</stp>
        <stp>GOOG</stp>
        <stp>rtd_LastUpdateTime</stp>
        <tr r="X6" s="1"/>
      </tp>
      <tp>
        <v>42</v>
        <stp/>
        <stp>MsnMoneyQuotes</stp>
        <stp>ORCL</stp>
        <stp>YearHigh</stp>
        <tr r="M9" s="1"/>
      </tp>
      <tp t="s">
        <v/>
        <stp/>
        <stp>MsnMoneyQuotes</stp>
        <stp>LNKD</stp>
        <stp>rtd_LastMessage</stp>
        <tr r="U7" s="1"/>
      </tp>
      <tp>
        <v>42578</v>
        <stp/>
        <stp>MsnMoneyQuotes</stp>
        <stp>MSFT</stp>
        <stp>rtd_LastUpdateDate</stp>
        <tr r="W8" s="1"/>
      </tp>
      <tp>
        <v>123.91</v>
        <stp/>
        <stp>MsnMoneyQuotes</stp>
        <stp>AAPL</stp>
        <stp>52 Wk High</stp>
        <tr r="K4" s="1"/>
      </tp>
      <tp>
        <v>42578</v>
        <stp/>
        <stp>MsnMoneyQuotes</stp>
        <stp>LNKD</stp>
        <stp>rtd_LastUpdateDate</stp>
        <tr r="W7" s="1"/>
      </tp>
      <tp>
        <v>39.42</v>
        <stp/>
        <stp>MsnMoneyQuotes</stp>
        <stp>YHOO</stp>
        <stp>YearHigh</stp>
        <tr r="M10" s="1"/>
      </tp>
      <tp>
        <v>789.86990000000003</v>
        <stp/>
        <stp>MsnMoneyQuotes</stp>
        <stp>GOOG</stp>
        <stp>YearHigh</stp>
        <tr r="M6" s="1"/>
      </tp>
      <tp>
        <v>42</v>
        <stp/>
        <stp>MsnMoneyQuotes</stp>
        <stp>ORCL</stp>
        <stp>52 Wk High</stp>
        <tr r="K9" s="1"/>
      </tp>
      <tp>
        <v>9.6300000000000008</v>
        <stp/>
        <stp>MsnMoneyQuotes</stp>
        <stp>SAN</stp>
        <stp>PE</stp>
        <tr r="P11" s="1"/>
      </tp>
      <tp>
        <v>9.98</v>
        <stp/>
        <stp>MsnMoneyQuotes</stp>
        <stp>ANZ</stp>
        <stp>PE</stp>
        <tr r="P12" s="1"/>
      </tp>
      <tp>
        <v>258.38900000000001</v>
        <stp/>
        <stp>MsnMoneyQuotes</stp>
        <stp>LNKD</stp>
        <stp>52 Wk High</stp>
        <tr r="K7" s="1"/>
      </tp>
      <tp t="s">
        <v/>
        <stp/>
        <stp>MsnMoneyQuotes</stp>
        <stp>AAPL</stp>
        <stp>rtd_LastMessage</stp>
        <tr r="U4" s="1"/>
      </tp>
      <tp>
        <v>42578</v>
        <stp/>
        <stp>MsnMoneyQuotes</stp>
        <stp>AAPL</stp>
        <stp>rtd_LastUpdateDate</stp>
        <tr r="W4" s="1"/>
      </tp>
      <tp>
        <v>57.29</v>
        <stp/>
        <stp>MsnMoneyQuotes</stp>
        <stp>MSFT</stp>
        <stp>52 Wk High</stp>
        <tr r="K8" s="1"/>
      </tp>
      <tp>
        <v>0</v>
        <stp/>
        <stp>MsnMoneyQuotes</stp>
        <stp>ANZ</stp>
        <stp>Last:tick</stp>
        <tr r="C12" s="1"/>
      </tp>
      <tp>
        <v>0.4870565740740741</v>
        <stp/>
        <stp>MsnMoneyQuotes</stp>
        <stp>ORCL</stp>
        <stp>rtd_LastUpdateTime</stp>
        <tr r="X9" s="1"/>
      </tp>
      <tp>
        <v>42578</v>
        <stp/>
        <stp>MsnMoneyQuotes</stp>
        <stp>GOOG</stp>
        <stp>rtd_LastUpdateDate</stp>
        <tr r="W6" s="1"/>
      </tp>
      <tp>
        <v>258.38900000000001</v>
        <stp/>
        <stp>MsnMoneyQuotes</stp>
        <stp>LNKD</stp>
        <stp>YearHigh</stp>
        <tr r="M7" s="1"/>
      </tp>
      <tp>
        <v>89.47</v>
        <stp/>
        <stp>MsnMoneyQuotes</stp>
        <stp>AAPL</stp>
        <stp>YearLow</stp>
        <tr r="N4" s="1"/>
      </tp>
      <tp>
        <v>0.48692951388888889</v>
        <stp/>
        <stp>MsnMoneyQuotes</stp>
        <stp>MSFT</stp>
        <stp>rtd_LastUpdateTime</stp>
        <tr r="X8" s="1"/>
      </tp>
      <tp>
        <v>42578.487023831018</v>
        <stp/>
        <stp>MsnMoneyQuotes</stp>
        <stp>FB</stp>
        <stp>rtd_LastUpdate</stp>
        <tr r="V5" s="1"/>
      </tp>
      <tp>
        <v>4.0599999999999996</v>
        <stp/>
        <stp>MsnMoneyQuotes</stp>
        <stp>SAN</stp>
        <stp>PrevClose</stp>
        <tr r="J11" s="1"/>
      </tp>
      <tp>
        <v>0.4870410185185185</v>
        <stp/>
        <stp>MsnMoneyQuotes</stp>
        <stp>LNKD</stp>
        <stp>rtd_LastUpdateTime</stp>
        <tr r="X7" s="1"/>
      </tp>
      <tp>
        <v>529502674750</v>
        <stp/>
        <stp>MsnMoneyQuotes</stp>
        <stp>AAPL</stp>
        <stp>MarketCap</stp>
        <tr r="R4" s="1"/>
      </tp>
      <tp>
        <v>168784566200</v>
        <stp/>
        <stp>MsnMoneyQuotes</stp>
        <stp>ORCL</stp>
        <stp>MarketCap</stp>
        <tr r="R9" s="1"/>
      </tp>
      <tp>
        <v>42578.487005925926</v>
        <stp/>
        <stp>MsnMoneyQuotes</stp>
        <stp>GOOG</stp>
        <stp>rtd_LastUpdate</stp>
        <tr r="V6" s="1"/>
      </tp>
      <tp>
        <v>10.72</v>
        <stp/>
        <stp>MsnMoneyQuotes</stp>
        <stp>AAPL</stp>
        <stp>P/E Ratio</stp>
        <tr r="O4" s="1"/>
      </tp>
      <tp>
        <v>19.760000000000002</v>
        <stp/>
        <stp>MsnMoneyQuotes</stp>
        <stp>ORCL</stp>
        <stp>P/E Ratio</stp>
        <tr r="O9" s="1"/>
      </tp>
      <tp>
        <v>4.3099999999999996</v>
        <stp/>
        <stp>MsnMoneyQuotes</stp>
        <stp>SAN</stp>
        <stp>High</stp>
        <tr r="G11" s="1"/>
      </tp>
      <tp>
        <v>104.35</v>
        <stp/>
        <stp>MsnMoneyQuotes</stp>
        <stp>AAPL</stp>
        <stp>High</stp>
        <tr r="G4" s="1"/>
      </tp>
      <tp>
        <v>36785897734</v>
        <stp/>
        <stp>MsnMoneyQuotes</stp>
        <stp>YHOO</stp>
        <stp>MarketCap</stp>
        <tr r="R10" s="1"/>
      </tp>
      <tp>
        <v>42578</v>
        <stp/>
        <stp>MsnMoneyQuotes</stp>
        <stp>FB</stp>
        <stp>rtd_LastUpdateDate</stp>
        <tr r="W5" s="1"/>
      </tp>
      <tp>
        <v>-8.14</v>
        <stp/>
        <stp>MsnMoneyQuotes</stp>
        <stp>YHOO</stp>
        <stp>P/E Ratio</stp>
        <tr r="O10" s="1"/>
      </tp>
      <tp>
        <v>6.8999999999999999E-3</v>
        <stp/>
        <stp>MsnMoneyQuotes</stp>
        <stp>FB</stp>
        <stp>PercentChange</stp>
        <tr r="F5" s="1"/>
      </tp>
      <tp>
        <v>0</v>
        <stp/>
        <stp>MsnMoneyQuotes</stp>
        <stp>ANZ</stp>
        <stp>rtd_LastError</stp>
        <tr r="T12" s="1"/>
      </tp>
      <tp>
        <v>25.69</v>
        <stp/>
        <stp>MsnMoneyQuotes</stp>
        <stp>ANZ</stp>
        <stp>Last</stp>
        <tr r="D12" s="1"/>
      </tp>
      <tp>
        <v>2.57</v>
        <stp/>
        <stp>MsnMoneyQuotes</stp>
        <stp>ANZ</stp>
        <stp>EPS</stp>
        <tr r="Q12" s="1"/>
      </tp>
      <tp>
        <v>42578.48694696759</v>
        <stp/>
        <stp>MsnMoneyQuotes</stp>
        <stp>AAPL</stp>
        <stp>rtd_LastUpdate</stp>
        <tr r="V4" s="1"/>
      </tp>
      <tp>
        <v>72</v>
        <stp/>
        <stp>MsnMoneyQuotes</stp>
        <stp>FB</stp>
        <stp>52 Wk Low</stp>
        <tr r="L5" s="1"/>
      </tp>
      <tp>
        <v>4028994</v>
        <stp/>
        <stp>MsnMoneyQuotes</stp>
        <stp>SAN</stp>
        <stp>Volume</stp>
        <tr r="I11" s="1"/>
      </tp>
      <tp>
        <v>5696921</v>
        <stp/>
        <stp>MsnMoneyQuotes</stp>
        <stp>ANZ</stp>
        <stp>Volume</stp>
        <tr r="I12" s="1"/>
      </tp>
      <tp>
        <v>25713939946</v>
        <stp/>
        <stp>MsnMoneyQuotes</stp>
        <stp>LNKD</stp>
        <stp>MarketCap</stp>
        <tr r="R7" s="1"/>
      </tp>
      <tp>
        <v>42578.487056574071</v>
        <stp/>
        <stp>MsnMoneyQuotes</stp>
        <stp>ORCL</stp>
        <stp>rtd_LastUpdate</stp>
        <tr r="V9" s="1"/>
      </tp>
      <tp>
        <v>4.22</v>
        <stp/>
        <stp>MsnMoneyQuotes</stp>
        <stp>SAN</stp>
        <stp>Last</stp>
        <tr r="D11" s="1"/>
      </tp>
      <tp>
        <v>-147.06</v>
        <stp/>
        <stp>MsnMoneyQuotes</stp>
        <stp>LNKD</stp>
        <stp>P/E Ratio</stp>
        <tr r="O7" s="1"/>
      </tp>
      <tp>
        <v>1.1999999999999999E-3</v>
        <stp/>
        <stp>MsnMoneyQuotes</stp>
        <stp>ANZ</stp>
        <stp>PercentChange</stp>
        <tr r="F12" s="1"/>
      </tp>
      <tp>
        <v>103</v>
        <stp/>
        <stp>MsnMoneyQuotes</stp>
        <stp>AAPL</stp>
        <stp>Last</stp>
        <tr r="D4" s="1"/>
      </tp>
      <tp>
        <v>506966115151</v>
        <stp/>
        <stp>MsnMoneyQuotes</stp>
        <stp>GOOG</stp>
        <stp>MarketCap</stp>
        <tr r="R6" s="1"/>
      </tp>
      <tp>
        <v>42578.487041018518</v>
        <stp/>
        <stp>MsnMoneyQuotes</stp>
        <stp>LNKD</stp>
        <stp>rtd_LastUpdate</stp>
        <tr r="V7" s="1"/>
      </tp>
      <tp>
        <v>31.06</v>
        <stp/>
        <stp>MsnMoneyQuotes</stp>
        <stp>GOOG</stp>
        <stp>P/E Ratio</stp>
        <tr r="O6" s="1"/>
      </tp>
      <tp>
        <v>0.48702383101851854</v>
        <stp/>
        <stp>MsnMoneyQuotes</stp>
        <stp>FB</stp>
        <stp>rtd_LastUpdateTime</stp>
        <tr r="X5" s="1"/>
      </tp>
      <tp>
        <v>42578.486929513892</v>
        <stp/>
        <stp>MsnMoneyQuotes</stp>
        <stp>MSFT</stp>
        <stp>rtd_LastUpdate</stp>
        <tr r="V8" s="1"/>
      </tp>
      <tp>
        <v>21.86</v>
        <stp/>
        <stp>MsnMoneyQuotes</stp>
        <stp>ANZ</stp>
        <stp>52 Wk Low</stp>
        <tr r="L12" s="1"/>
      </tp>
      <tp>
        <v>0</v>
        <stp/>
        <stp>MsnMoneyQuotes</stp>
        <stp>FB</stp>
        <stp>rtd_LastError</stp>
        <tr r="T5" s="1"/>
      </tp>
      <tp>
        <v>25.82</v>
        <stp/>
        <stp>MsnMoneyQuotes</stp>
        <stp>ANZ</stp>
        <stp>High</stp>
        <tr r="G12" s="1"/>
      </tp>
      <tp>
        <v>122.53</v>
        <stp/>
        <stp>MsnMoneyQuotes</stp>
        <stp>FB</stp>
        <stp>52 Wk High</stp>
        <tr r="K5" s="1"/>
      </tp>
      <tp>
        <v>14434492579</v>
        <stp/>
        <stp>MsnMoneyQuotes</stp>
        <stp>SAN</stp>
        <stp>Shares</stp>
        <tr r="S11" s="1"/>
      </tp>
      <tp>
        <v>2927316997</v>
        <stp/>
        <stp>MsnMoneyQuotes</stp>
        <stp>ANZ</stp>
        <stp>Shares</stp>
        <tr r="S12" s="1"/>
      </tp>
      <tp>
        <v>25.48</v>
        <stp/>
        <stp>MsnMoneyQuotes</stp>
        <stp>ANZ</stp>
        <stp>Low</stp>
        <tr r="H12" s="1"/>
      </tp>
      <tp>
        <v>0</v>
        <stp/>
        <stp>MsnMoneyQuotes</stp>
        <stp>SAN</stp>
        <stp>rtd_LastError</stp>
        <tr r="T11" s="1"/>
      </tp>
      <tp>
        <v>192.3</v>
        <stp/>
        <stp>MsnMoneyQuotes</stp>
        <stp>LNKD</stp>
        <stp>Last</stp>
        <tr r="D7" s="1"/>
      </tp>
      <tp>
        <v>41.09</v>
        <stp/>
        <stp>MsnMoneyQuotes</stp>
        <stp>ORCL</stp>
        <stp>High</stp>
        <tr r="G9" s="1"/>
      </tp>
      <tp>
        <v>0.03</v>
        <stp/>
        <stp>MsnMoneyQuotes</stp>
        <stp>ANZ</stp>
        <stp>Change</stp>
        <tr r="E12" s="1"/>
      </tp>
      <tp>
        <v>0.16</v>
        <stp/>
        <stp>MsnMoneyQuotes</stp>
        <stp>SAN</stp>
        <stp>Change</stp>
        <tr r="E11" s="1"/>
      </tp>
      <tp>
        <v>56.8</v>
        <stp/>
        <stp>MsnMoneyQuotes</stp>
        <stp>MSFT</stp>
        <stp>High</stp>
        <tr r="G8" s="1"/>
      </tp>
      <tp>
        <v>0.39</v>
        <stp/>
        <stp>MsnMoneyQuotes</stp>
        <stp>SAN</stp>
        <stp>EPS</stp>
        <tr r="Q11" s="1"/>
      </tp>
      <tp>
        <v>38.61</v>
        <stp/>
        <stp>MsnMoneyQuotes</stp>
        <stp>YHOO</stp>
        <stp>Last</stp>
        <tr r="D10" s="1"/>
      </tp>
      <tp>
        <v>742.99</v>
        <stp/>
        <stp>MsnMoneyQuotes</stp>
        <stp>GOOG</stp>
        <stp>Last</stp>
        <tr r="D6" s="1"/>
      </tp>
      <tp>
        <v>40.869999999999997</v>
        <stp/>
        <stp>MsnMoneyQuotes</stp>
        <stp>ORCL</stp>
        <stp>Last</stp>
        <tr r="D9" s="1"/>
      </tp>
      <tp>
        <v>3.6</v>
        <stp/>
        <stp>MsnMoneyQuotes</stp>
        <stp>SAN</stp>
        <stp>52 Wk Low</stp>
        <tr r="L11" s="1"/>
      </tp>
      <tp>
        <v>446160098746</v>
        <stp/>
        <stp>MsnMoneyQuotes</stp>
        <stp>MSFT</stp>
        <stp>MarketCap</stp>
        <tr r="R8" s="1"/>
      </tp>
      <tp>
        <v>192.51</v>
        <stp/>
        <stp>MsnMoneyQuotes</stp>
        <stp>LNKD</stp>
        <stp>High</stp>
        <tr r="G7" s="1"/>
      </tp>
      <tp>
        <v>42.92</v>
        <stp/>
        <stp>MsnMoneyQuotes</stp>
        <stp>MSFT</stp>
        <stp>P/E Ratio</stp>
        <tr r="O8" s="1"/>
      </tp>
      <tp>
        <v>56.41</v>
        <stp/>
        <stp>MsnMoneyQuotes</stp>
        <stp>MSFT</stp>
        <stp>Last</stp>
        <tr r="D8" s="1"/>
      </tp>
      <tp>
        <v>38.770000000000003</v>
        <stp/>
        <stp>MsnMoneyQuotes</stp>
        <stp>YHOO</stp>
        <stp>High</stp>
        <tr r="G10" s="1"/>
      </tp>
      <tp>
        <v>743.93</v>
        <stp/>
        <stp>MsnMoneyQuotes</stp>
        <stp>GOOG</stp>
        <stp>High</stp>
        <tr r="G6" s="1"/>
      </tp>
      <tp>
        <v>4.24</v>
        <stp/>
        <stp>MsnMoneyQuotes</stp>
        <stp>SAN</stp>
        <stp>Low</stp>
        <tr r="H11" s="1"/>
      </tp>
      <tp>
        <v>3.8599999999999995E-2</v>
        <stp/>
        <stp>MsnMoneyQuotes</stp>
        <stp>SAN</stp>
        <stp>PercentChange</stp>
        <tr r="F11" s="1"/>
      </tp>
      <tp>
        <v>42578.487074571756</v>
        <stp/>
        <stp>MsnMoneyQuotes</stp>
        <stp>YHOO</stp>
        <stp>rtd_LastUpdate</stp>
        <tr r="V10" s="1"/>
      </tp>
      <tp>
        <v>0</v>
        <stp/>
        <stp>MsnMoneyQuotes</stp>
        <stp>GOOG</stp>
        <stp>Last:tick</stp>
        <tr r="C6" s="1"/>
      </tp>
      <tp>
        <v>56.77</v>
        <stp/>
        <stp>MsnMoneyQuotes</stp>
        <stp>MSFT</stp>
        <stp>PrevClose</stp>
        <tr r="J8" s="1"/>
      </tp>
      <tp>
        <v>0</v>
        <stp/>
        <stp>MsnMoneyQuotes</stp>
        <stp>LNKD</stp>
        <stp>Last:tick</stp>
        <tr r="C7" s="1"/>
      </tp>
      <tp>
        <v>-1.3</v>
        <stp/>
        <stp>MsnMoneyQuotes</stp>
        <stp>LNKD</stp>
        <stp>EPS</stp>
        <tr r="Q7" s="1"/>
      </tp>
      <tp>
        <v>23.76</v>
        <stp/>
        <stp>MsnMoneyQuotes</stp>
        <stp>GOOG</stp>
        <stp>EPS</stp>
        <tr r="Q6" s="1"/>
      </tp>
      <tp>
        <v>102.75</v>
        <stp/>
        <stp>MsnMoneyQuotes</stp>
        <stp>AAPL</stp>
        <stp>Low</stp>
        <tr r="H4" s="1"/>
      </tp>
      <tp>
        <v>-4.76</v>
        <stp/>
        <stp>MsnMoneyQuotes</stp>
        <stp>YHOO</stp>
        <stp>EPS</stp>
        <tr r="Q10" s="1"/>
      </tp>
      <tp>
        <v>-0.08</v>
        <stp/>
        <stp>MsnMoneyQuotes</stp>
        <stp>ORCL</stp>
        <stp>Change</stp>
        <tr r="E9" s="1"/>
      </tp>
      <tp>
        <v>122.06</v>
        <stp/>
        <stp>MsnMoneyQuotes</stp>
        <stp>FB</stp>
        <stp>Last</stp>
        <tr r="D5" s="1"/>
      </tp>
      <tp>
        <v>-0.2</v>
        <stp/>
        <stp>MsnMoneyQuotes</stp>
        <stp>LNKD</stp>
        <stp>Change</stp>
        <tr r="E7" s="1"/>
      </tp>
      <tp>
        <v>-0.36</v>
        <stp/>
        <stp>MsnMoneyQuotes</stp>
        <stp>MSFT</stp>
        <stp>Change</stp>
        <tr r="E8" s="1"/>
      </tp>
      <tp>
        <v>3615267</v>
        <stp/>
        <stp>MsnMoneyQuotes</stp>
        <stp>YHOO</stp>
        <stp>Volume</stp>
        <tr r="I10" s="1"/>
      </tp>
      <tp>
        <v>0</v>
        <stp/>
        <stp>MsnMoneyQuotes</stp>
        <stp>YHOO</stp>
        <stp>Last:tick</stp>
        <tr r="C10" s="1"/>
      </tp>
      <tp>
        <v>0</v>
        <stp/>
        <stp>MsnMoneyQuotes</stp>
        <stp>ORCL</stp>
        <stp>Last:tick</stp>
        <tr r="C9" s="1"/>
      </tp>
      <tp>
        <v>0</v>
        <stp/>
        <stp>MsnMoneyQuotes</stp>
        <stp>AAPL</stp>
        <stp>Last:tick</stp>
        <tr r="C4" s="1"/>
      </tp>
      <tp>
        <v>737</v>
        <stp/>
        <stp>MsnMoneyQuotes</stp>
        <stp>GOOG</stp>
        <stp>Low</stp>
        <tr r="H6" s="1"/>
      </tp>
      <tp>
        <v>6.32</v>
        <stp/>
        <stp>MsnMoneyQuotes</stp>
        <stp>AAPL</stp>
        <stp>Change</stp>
        <tr r="E4" s="1"/>
      </tp>
      <tp>
        <v>192.13</v>
        <stp/>
        <stp>MsnMoneyQuotes</stp>
        <stp>LNKD</stp>
        <stp>Low</stp>
        <tr r="H7" s="1"/>
      </tp>
      <tp>
        <v>4.53</v>
        <stp/>
        <stp>MsnMoneyQuotes</stp>
        <stp>GOOG</stp>
        <stp>Change</stp>
        <tr r="E6" s="1"/>
      </tp>
      <tp>
        <v>122.53</v>
        <stp/>
        <stp>MsnMoneyQuotes</stp>
        <stp>FB</stp>
        <stp>High</stp>
        <tr r="G5" s="1"/>
      </tp>
      <tp>
        <v>38.46</v>
        <stp/>
        <stp>MsnMoneyQuotes</stp>
        <stp>YHOO</stp>
        <stp>Low</stp>
        <tr r="H10" s="1"/>
      </tp>
      <tp>
        <v>9.02</v>
        <stp/>
        <stp>MsnMoneyQuotes</stp>
        <stp>AAPL</stp>
        <stp>EPS</stp>
        <tr r="Q4" s="1"/>
      </tp>
      <tp>
        <v>949085463</v>
        <stp/>
        <stp>MsnMoneyQuotes</stp>
        <stp>YHOO</stp>
        <stp>Shares</stp>
        <tr r="S10" s="1"/>
      </tp>
      <tp>
        <v>50143075</v>
        <stp/>
        <stp>MsnMoneyQuotes</stp>
        <stp>AAPL</stp>
        <stp>Volume</stp>
        <tr r="I4" s="1"/>
      </tp>
      <tp>
        <v>738.46</v>
        <stp/>
        <stp>MsnMoneyQuotes</stp>
        <stp>GOOG</stp>
        <stp>PrevClose</stp>
        <tr r="J6" s="1"/>
      </tp>
      <tp>
        <v>343439675</v>
        <stp/>
        <stp>MsnMoneyQuotes</stp>
        <stp>GOOG</stp>
        <stp>Shares</stp>
        <tr r="S6" s="1"/>
      </tp>
      <tp>
        <v>192.5</v>
        <stp/>
        <stp>MsnMoneyQuotes</stp>
        <stp>LNKD</stp>
        <stp>PrevClose</stp>
        <tr r="J7" s="1"/>
      </tp>
      <tp>
        <v>0</v>
        <stp/>
        <stp>MsnMoneyQuotes</stp>
        <stp>MSFT</stp>
        <stp>Last:tick</stp>
        <tr r="C8" s="1"/>
      </tp>
      <tp>
        <v>-0.16</v>
        <stp/>
        <stp>MsnMoneyQuotes</stp>
        <stp>YHOO</stp>
        <stp>Change</stp>
        <tr r="E10" s="1"/>
      </tp>
      <tp>
        <v>329981</v>
        <stp/>
        <stp>MsnMoneyQuotes</stp>
        <stp>GOOG</stp>
        <stp>Volume</stp>
        <tr r="I6" s="1"/>
      </tp>
      <tp>
        <v>56.24</v>
        <stp/>
        <stp>MsnMoneyQuotes</stp>
        <stp>MSFT</stp>
        <stp>Low</stp>
        <tr r="H8" s="1"/>
      </tp>
      <tp>
        <v>121.52</v>
        <stp/>
        <stp>MsnMoneyQuotes</stp>
        <stp>FB</stp>
        <stp>Low</stp>
        <tr r="H5" s="1"/>
      </tp>
      <tp>
        <v>5477425000</v>
        <stp/>
        <stp>MsnMoneyQuotes</stp>
        <stp>AAPL</stp>
        <stp>Shares</stp>
        <tr r="S4" s="1"/>
      </tp>
      <tp>
        <v>40.75</v>
        <stp/>
        <stp>MsnMoneyQuotes</stp>
        <stp>ORCL</stp>
        <stp>Low</stp>
        <tr r="H9" s="1"/>
      </tp>
      <tp>
        <v>4122730000</v>
        <stp/>
        <stp>MsnMoneyQuotes</stp>
        <stp>ORCL</stp>
        <stp>Shares</stp>
        <tr r="S9" s="1"/>
      </tp>
      <tp>
        <v>38.770000000000003</v>
        <stp/>
        <stp>MsnMoneyQuotes</stp>
        <stp>YHOO</stp>
        <stp>PrevClose</stp>
        <tr r="J10" s="1"/>
      </tp>
      <tp>
        <v>74.63</v>
        <stp/>
        <stp>MsnMoneyQuotes</stp>
        <stp>FB</stp>
        <stp>PE</stp>
        <tr r="P5" s="1"/>
      </tp>
      <tp>
        <v>40.950000000000003</v>
        <stp/>
        <stp>MsnMoneyQuotes</stp>
        <stp>ORCL</stp>
        <stp>PrevClose</stp>
        <tr r="J9" s="1"/>
      </tp>
      <tp>
        <v>96.68</v>
        <stp/>
        <stp>MsnMoneyQuotes</stp>
        <stp>AAPL</stp>
        <stp>PrevClose</stp>
        <tr r="J4" s="1"/>
      </tp>
      <tp>
        <v>119163762</v>
        <stp/>
        <stp>MsnMoneyQuotes</stp>
        <stp>LNKD</stp>
        <stp>Shares</stp>
        <tr r="S7" s="1"/>
      </tp>
      <tp>
        <v>7860466856</v>
        <stp/>
        <stp>MsnMoneyQuotes</stp>
        <stp>MSFT</stp>
        <stp>Shares</stp>
        <tr r="S8" s="1"/>
      </tp>
      <tp>
        <v>9145510</v>
        <stp/>
        <stp>MsnMoneyQuotes</stp>
        <stp>MSFT</stp>
        <stp>Volume</stp>
        <tr r="I8" s="1"/>
      </tp>
      <tp>
        <v>192201</v>
        <stp/>
        <stp>MsnMoneyQuotes</stp>
        <stp>LNKD</stp>
        <stp>Volume</stp>
        <tr r="I7" s="1"/>
      </tp>
      <tp>
        <v>3015974</v>
        <stp/>
        <stp>MsnMoneyQuotes</stp>
        <stp>ORCL</stp>
        <stp>Volume</stp>
        <tr r="I9" s="1"/>
      </tp>
      <tp>
        <v>2.0699999999999998</v>
        <stp/>
        <stp>MsnMoneyQuotes</stp>
        <stp>ORCL</stp>
        <stp>EPS</stp>
        <tr r="Q9" s="1"/>
      </tp>
      <tp>
        <v>42578.486987476848</v>
        <stp/>
        <stp>MsnMoneyQuotes</stp>
        <stp>SAN</stp>
        <stp>rtd_LastUpdate</stp>
        <tr r="V11" s="1"/>
      </tp>
      <tp>
        <v>42578.486970115744</v>
        <stp/>
        <stp>MsnMoneyQuotes</stp>
        <stp>ANZ</stp>
        <stp>rtd_LastUpdate</stp>
        <tr r="V12" s="1"/>
      </tp>
      <tp>
        <v>1.63</v>
        <stp/>
        <stp>MsnMoneyQuotes</stp>
        <stp>FB</stp>
        <stp>EPS</stp>
        <tr r="Q5" s="1"/>
      </tp>
      <tp>
        <v>1.32</v>
        <stp/>
        <stp>MsnMoneyQuotes</stp>
        <stp>MSFT</stp>
        <stp>EPS</stp>
        <tr r="Q8" s="1"/>
      </tp>
    </main>
  </volType>
</volTypes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volatileDependencies" Target="volatileDependencies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3:X12" totalsRowShown="0">
  <tableColumns count="23">
    <tableColumn id="1" name="Symbol" dataDxfId="22"/>
    <tableColumn id="55" name="LastTick" dataDxfId="21">
      <calculatedColumnFormula>RTD("gartle.rtd",,"MsnMoneyQuotes",Table1[Symbol],"Last:tick")</calculatedColumnFormula>
    </tableColumn>
    <tableColumn id="4" name="Last" dataDxfId="20">
      <calculatedColumnFormula>RTD("gartle.rtd",,"MsnMoneyQuotes",Table1[Symbol],"Last")</calculatedColumnFormula>
    </tableColumn>
    <tableColumn id="5" name="Change" dataDxfId="19">
      <calculatedColumnFormula>RTD("gartle.rtd",,"MsnMoneyQuotes",Table1[Symbol],"Change")</calculatedColumnFormula>
    </tableColumn>
    <tableColumn id="6" name="PercentChange" dataDxfId="18">
      <calculatedColumnFormula>RTD("gartle.rtd",,"MsnMoneyQuotes",Table1[Symbol],"PercentChange")</calculatedColumnFormula>
    </tableColumn>
    <tableColumn id="8" name="High" dataDxfId="17">
      <calculatedColumnFormula>RTD("gartle.rtd",,"MsnMoneyQuotes",Table1[Symbol],"High")</calculatedColumnFormula>
    </tableColumn>
    <tableColumn id="9" name="Low" dataDxfId="16">
      <calculatedColumnFormula>RTD("gartle.rtd",,"MsnMoneyQuotes",Table1[Symbol],"Low")</calculatedColumnFormula>
    </tableColumn>
    <tableColumn id="10" name="Volume" dataDxfId="15">
      <calculatedColumnFormula>RTD("gartle.rtd",,"MsnMoneyQuotes",Table1[Symbol],"Volume")</calculatedColumnFormula>
    </tableColumn>
    <tableColumn id="12" name="PrevClose" dataDxfId="14">
      <calculatedColumnFormula>RTD("gartle.rtd",,"MsnMoneyQuotes",Table1[Symbol],"PrevClose")</calculatedColumnFormula>
    </tableColumn>
    <tableColumn id="14" name="52 Wk High" dataDxfId="13">
      <calculatedColumnFormula>RTD("gartle.rtd",,"MsnMoneyQuotes",Table1[Symbol],"52 Wk High")</calculatedColumnFormula>
    </tableColumn>
    <tableColumn id="15" name="52 Wk Low" dataDxfId="12">
      <calculatedColumnFormula>RTD("gartle.rtd",,"MsnMoneyQuotes",Table1[Symbol],"52 Wk Low")</calculatedColumnFormula>
    </tableColumn>
    <tableColumn id="11" name="YearHigh" dataDxfId="11">
      <calculatedColumnFormula>RTD("gartle.rtd",,"MsnMoneyQuotes",Table1[Symbol],"YearHigh")</calculatedColumnFormula>
    </tableColumn>
    <tableColumn id="13" name="YearLow" dataDxfId="10">
      <calculatedColumnFormula>RTD("gartle.rtd",,"MsnMoneyQuotes",Table1[Symbol],"YearLow")</calculatedColumnFormula>
    </tableColumn>
    <tableColumn id="7" name="P/E Ratio" dataDxfId="9">
      <calculatedColumnFormula>RTD("gartle.rtd",,"MsnMoneyQuotes",Table1[Symbol],"P/E Ratio")</calculatedColumnFormula>
    </tableColumn>
    <tableColumn id="29" name="PE" dataDxfId="8">
      <calculatedColumnFormula>RTD("gartle.rtd",,"MsnMoneyQuotes",Table1[Symbol],"PE")</calculatedColumnFormula>
    </tableColumn>
    <tableColumn id="3" name="EPS" dataDxfId="7">
      <calculatedColumnFormula>RTD("gartle.rtd",,"MsnMoneyQuotes",Table1[Symbol],"EPS")</calculatedColumnFormula>
    </tableColumn>
    <tableColumn id="35" name="MarketCap" dataDxfId="6">
      <calculatedColumnFormula>(ROUND(RTD("gartle.rtd",,"MsnMoneyQuotes",Table1[Symbol],"MarketCap")/1000000000,1))&amp;"B"</calculatedColumnFormula>
    </tableColumn>
    <tableColumn id="2" name="Shares" dataDxfId="5">
      <calculatedColumnFormula>RTD("gartle.rtd",,"MsnMoneyQuotes",Table1[Symbol],"Shares")</calculatedColumnFormula>
    </tableColumn>
    <tableColumn id="50" name="rtd_LastError" dataDxfId="4">
      <calculatedColumnFormula>RTD("gartle.rtd",,"MsnMoneyQuotes",Table1[Symbol],"rtd_LastError")</calculatedColumnFormula>
    </tableColumn>
    <tableColumn id="51" name="rtd_LastMessage" dataDxfId="3">
      <calculatedColumnFormula>RTD("gartle.rtd",,"MsnMoneyQuotes",Table1[Symbol],"rtd_LastMessage")</calculatedColumnFormula>
    </tableColumn>
    <tableColumn id="52" name="rtd_LastUpdate" dataDxfId="2">
      <calculatedColumnFormula>RTD("gartle.rtd",,"MsnMoneyQuotes",Table1[Symbol],"rtd_LastUpdate")</calculatedColumnFormula>
    </tableColumn>
    <tableColumn id="53" name="rtd_LastUpdateDate" dataDxfId="1">
      <calculatedColumnFormula>RTD("gartle.rtd",,"MsnMoneyQuotes",Table1[Symbol],"rtd_LastUpdateDate")</calculatedColumnFormula>
    </tableColumn>
    <tableColumn id="54" name="rtd_LastUpdateTime" dataDxfId="0">
      <calculatedColumnFormula>RTD("gartle.rtd",,"MsnMoneyQuotes",Table1[Symbol],"rtd_LastUpdateTime")</calculatedColumnFormula>
    </tableColumn>
  </tableColumns>
  <tableStyleInfo name="TableStyleMedium15" showFirstColumn="0" showLastColumn="0" showRowStripes="0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B3:X12"/>
  <sheetViews>
    <sheetView showGridLines="0" tabSelected="1" workbookViewId="0">
      <pane xSplit="2" ySplit="3" topLeftCell="C4" activePane="bottomRight" state="frozen"/>
      <selection pane="topRight" activeCell="C1" sqref="C1"/>
      <selection pane="bottomLeft" activeCell="A4" sqref="A4"/>
      <selection pane="bottomRight" activeCell="C4" sqref="C4"/>
    </sheetView>
  </sheetViews>
  <sheetFormatPr defaultRowHeight="15" x14ac:dyDescent="0.25"/>
  <cols>
    <col min="1" max="1" width="2.5703125" customWidth="1"/>
    <col min="2" max="2" width="10.42578125" bestFit="1" customWidth="1"/>
    <col min="3" max="3" width="2.85546875" customWidth="1"/>
    <col min="4" max="4" width="8.140625" customWidth="1"/>
    <col min="5" max="5" width="8.5703125" customWidth="1"/>
    <col min="6" max="6" width="14.5703125" bestFit="1" customWidth="1"/>
    <col min="7" max="8" width="7.5703125" bestFit="1" customWidth="1"/>
    <col min="9" max="9" width="11.140625" bestFit="1" customWidth="1"/>
    <col min="10" max="10" width="9.85546875" bestFit="1" customWidth="1"/>
    <col min="11" max="11" width="10.85546875" bestFit="1" customWidth="1"/>
    <col min="12" max="12" width="10.42578125" bestFit="1" customWidth="1"/>
    <col min="13" max="13" width="9" bestFit="1" customWidth="1"/>
    <col min="14" max="14" width="8.5703125" bestFit="1" customWidth="1"/>
    <col min="15" max="15" width="9" bestFit="1" customWidth="1"/>
    <col min="16" max="16" width="8.7109375" customWidth="1"/>
    <col min="17" max="17" width="7.42578125" customWidth="1"/>
    <col min="18" max="18" width="12" bestFit="1" customWidth="1"/>
    <col min="19" max="19" width="13.42578125" bestFit="1" customWidth="1"/>
    <col min="20" max="20" width="12.28515625" bestFit="1" customWidth="1"/>
    <col min="21" max="21" width="28" bestFit="1" customWidth="1"/>
    <col min="22" max="22" width="15.7109375" customWidth="1"/>
    <col min="23" max="23" width="19" bestFit="1" customWidth="1"/>
    <col min="24" max="24" width="19.28515625" bestFit="1" customWidth="1"/>
  </cols>
  <sheetData>
    <row r="3" spans="2:24" x14ac:dyDescent="0.25">
      <c r="B3" t="s">
        <v>0</v>
      </c>
      <c r="C3" t="s">
        <v>1</v>
      </c>
      <c r="D3" s="1" t="s">
        <v>2</v>
      </c>
      <c r="E3" s="1" t="s">
        <v>3</v>
      </c>
      <c r="F3" s="1" t="s">
        <v>4</v>
      </c>
      <c r="G3" s="1" t="s">
        <v>5</v>
      </c>
      <c r="H3" s="1" t="s">
        <v>6</v>
      </c>
      <c r="I3" s="1" t="s">
        <v>7</v>
      </c>
      <c r="J3" s="1" t="s">
        <v>8</v>
      </c>
      <c r="K3" s="1" t="s">
        <v>25</v>
      </c>
      <c r="L3" s="1" t="s">
        <v>26</v>
      </c>
      <c r="M3" s="1" t="s">
        <v>30</v>
      </c>
      <c r="N3" s="1" t="s">
        <v>31</v>
      </c>
      <c r="O3" s="1" t="s">
        <v>29</v>
      </c>
      <c r="P3" s="1" t="s">
        <v>9</v>
      </c>
      <c r="Q3" s="1" t="s">
        <v>24</v>
      </c>
      <c r="R3" t="s">
        <v>10</v>
      </c>
      <c r="S3" t="s">
        <v>28</v>
      </c>
      <c r="T3" s="1" t="s">
        <v>11</v>
      </c>
      <c r="U3" t="s">
        <v>12</v>
      </c>
      <c r="V3" s="1" t="s">
        <v>13</v>
      </c>
      <c r="W3" s="1" t="s">
        <v>14</v>
      </c>
      <c r="X3" s="1" t="s">
        <v>15</v>
      </c>
    </row>
    <row r="4" spans="2:24" x14ac:dyDescent="0.25">
      <c r="B4" s="2" t="s">
        <v>27</v>
      </c>
      <c r="C4" s="5">
        <f>RTD("gartle.rtd",,"MsnMoneyQuotes",Table1[Symbol],"Last:tick")</f>
        <v>0</v>
      </c>
      <c r="D4" s="6">
        <f>RTD("gartle.rtd",,"MsnMoneyQuotes",Table1[Symbol],"Last")</f>
        <v>103</v>
      </c>
      <c r="E4" s="7">
        <f>RTD("gartle.rtd",,"MsnMoneyQuotes",Table1[Symbol],"Change")</f>
        <v>6.32</v>
      </c>
      <c r="F4" s="8">
        <f>RTD("gartle.rtd",,"MsnMoneyQuotes",Table1[Symbol],"PercentChange")</f>
        <v>6.54E-2</v>
      </c>
      <c r="G4" s="6">
        <f>RTD("gartle.rtd",,"MsnMoneyQuotes",Table1[Symbol],"High")</f>
        <v>104.35</v>
      </c>
      <c r="H4" s="6">
        <f>RTD("gartle.rtd",,"MsnMoneyQuotes",Table1[Symbol],"Low")</f>
        <v>102.75</v>
      </c>
      <c r="I4" s="9">
        <f>RTD("gartle.rtd",,"MsnMoneyQuotes",Table1[Symbol],"Volume")</f>
        <v>50143075</v>
      </c>
      <c r="J4" s="6">
        <f>RTD("gartle.rtd",,"MsnMoneyQuotes",Table1[Symbol],"PrevClose")</f>
        <v>96.68</v>
      </c>
      <c r="K4" s="6">
        <f>RTD("gartle.rtd",,"MsnMoneyQuotes",Table1[Symbol],"52 Wk High")</f>
        <v>123.91</v>
      </c>
      <c r="L4" s="6">
        <f>RTD("gartle.rtd",,"MsnMoneyQuotes",Table1[Symbol],"52 Wk Low")</f>
        <v>89.47</v>
      </c>
      <c r="M4" s="6">
        <f>RTD("gartle.rtd",,"MsnMoneyQuotes",Table1[Symbol],"YearHigh")</f>
        <v>123.91</v>
      </c>
      <c r="N4" s="6">
        <f>RTD("gartle.rtd",,"MsnMoneyQuotes",Table1[Symbol],"YearLow")</f>
        <v>89.47</v>
      </c>
      <c r="O4" s="6">
        <f>RTD("gartle.rtd",,"MsnMoneyQuotes",Table1[Symbol],"P/E Ratio")</f>
        <v>10.72</v>
      </c>
      <c r="P4" s="6">
        <f>RTD("gartle.rtd",,"MsnMoneyQuotes",Table1[Symbol],"PE")</f>
        <v>10.72</v>
      </c>
      <c r="Q4" s="6">
        <f>RTD("gartle.rtd",,"MsnMoneyQuotes",Table1[Symbol],"EPS")</f>
        <v>9.02</v>
      </c>
      <c r="R4" s="1" t="str">
        <f>(ROUND(RTD("gartle.rtd",,"MsnMoneyQuotes",Table1[Symbol],"MarketCap")/1000000000,1))&amp;"B"</f>
        <v>529.5B</v>
      </c>
      <c r="S4" s="11">
        <f>RTD("gartle.rtd",,"MsnMoneyQuotes",Table1[Symbol],"Shares")</f>
        <v>5477425000</v>
      </c>
      <c r="T4">
        <f>RTD("gartle.rtd",,"MsnMoneyQuotes",Table1[Symbol],"rtd_LastError")</f>
        <v>0</v>
      </c>
      <c r="U4" t="str">
        <f>RTD("gartle.rtd",,"MsnMoneyQuotes",Table1[Symbol],"rtd_LastMessage")</f>
        <v/>
      </c>
      <c r="V4" s="10">
        <f>RTD("gartle.rtd",,"MsnMoneyQuotes",Table1[Symbol],"rtd_LastUpdate")</f>
        <v>42578.48694696759</v>
      </c>
      <c r="W4" s="3">
        <f>RTD("gartle.rtd",,"MsnMoneyQuotes",Table1[Symbol],"rtd_LastUpdateDate")</f>
        <v>42578</v>
      </c>
      <c r="X4" s="4">
        <f>RTD("gartle.rtd",,"MsnMoneyQuotes",Table1[Symbol],"rtd_LastUpdateTime")</f>
        <v>0.48694696759259259</v>
      </c>
    </row>
    <row r="5" spans="2:24" x14ac:dyDescent="0.25">
      <c r="B5" s="2" t="s">
        <v>16</v>
      </c>
      <c r="C5" s="5">
        <f>RTD("gartle.rtd",,"MsnMoneyQuotes",Table1[Symbol],"Last:tick")</f>
        <v>0</v>
      </c>
      <c r="D5" s="6">
        <f>RTD("gartle.rtd",,"MsnMoneyQuotes",Table1[Symbol],"Last")</f>
        <v>122.06</v>
      </c>
      <c r="E5" s="7">
        <f>RTD("gartle.rtd",,"MsnMoneyQuotes",Table1[Symbol],"Change")</f>
        <v>0.84</v>
      </c>
      <c r="F5" s="8">
        <f>RTD("gartle.rtd",,"MsnMoneyQuotes",Table1[Symbol],"PercentChange")</f>
        <v>6.8999999999999999E-3</v>
      </c>
      <c r="G5" s="6">
        <f>RTD("gartle.rtd",,"MsnMoneyQuotes",Table1[Symbol],"High")</f>
        <v>122.53</v>
      </c>
      <c r="H5" s="6">
        <f>RTD("gartle.rtd",,"MsnMoneyQuotes",Table1[Symbol],"Low")</f>
        <v>121.52</v>
      </c>
      <c r="I5" s="9">
        <f>RTD("gartle.rtd",,"MsnMoneyQuotes",Table1[Symbol],"Volume")</f>
        <v>11032716</v>
      </c>
      <c r="J5" s="6">
        <f>RTD("gartle.rtd",,"MsnMoneyQuotes",Table1[Symbol],"PrevClose")</f>
        <v>121.22</v>
      </c>
      <c r="K5" s="6">
        <f>RTD("gartle.rtd",,"MsnMoneyQuotes",Table1[Symbol],"52 Wk High")</f>
        <v>122.53</v>
      </c>
      <c r="L5" s="6">
        <f>RTD("gartle.rtd",,"MsnMoneyQuotes",Table1[Symbol],"52 Wk Low")</f>
        <v>72</v>
      </c>
      <c r="M5" s="6">
        <f>RTD("gartle.rtd",,"MsnMoneyQuotes",Table1[Symbol],"YearHigh")</f>
        <v>122.53</v>
      </c>
      <c r="N5" s="6">
        <f>RTD("gartle.rtd",,"MsnMoneyQuotes",Table1[Symbol],"YearLow")</f>
        <v>72</v>
      </c>
      <c r="O5" s="6">
        <f>RTD("gartle.rtd",,"MsnMoneyQuotes",Table1[Symbol],"P/E Ratio")</f>
        <v>74.63</v>
      </c>
      <c r="P5" s="6">
        <f>RTD("gartle.rtd",,"MsnMoneyQuotes",Table1[Symbol],"PE")</f>
        <v>74.63</v>
      </c>
      <c r="Q5" s="6">
        <f>RTD("gartle.rtd",,"MsnMoneyQuotes",Table1[Symbol],"EPS")</f>
        <v>1.63</v>
      </c>
      <c r="R5" s="1" t="str">
        <f>(ROUND(RTD("gartle.rtd",,"MsnMoneyQuotes",Table1[Symbol],"MarketCap")/1000000000,1))&amp;"B"</f>
        <v>346.7B</v>
      </c>
      <c r="S5" s="11">
        <f>RTD("gartle.rtd",,"MsnMoneyQuotes",Table1[Symbol],"Shares")</f>
        <v>2311865096</v>
      </c>
      <c r="T5">
        <f>RTD("gartle.rtd",,"MsnMoneyQuotes",Table1[Symbol],"rtd_LastError")</f>
        <v>0</v>
      </c>
      <c r="U5" t="str">
        <f>RTD("gartle.rtd",,"MsnMoneyQuotes",Table1[Symbol],"rtd_LastMessage")</f>
        <v/>
      </c>
      <c r="V5" s="10">
        <f>RTD("gartle.rtd",,"MsnMoneyQuotes",Table1[Symbol],"rtd_LastUpdate")</f>
        <v>42578.487023831018</v>
      </c>
      <c r="W5" s="3">
        <f>RTD("gartle.rtd",,"MsnMoneyQuotes",Table1[Symbol],"rtd_LastUpdateDate")</f>
        <v>42578</v>
      </c>
      <c r="X5" s="4">
        <f>RTD("gartle.rtd",,"MsnMoneyQuotes",Table1[Symbol],"rtd_LastUpdateTime")</f>
        <v>0.48702383101851854</v>
      </c>
    </row>
    <row r="6" spans="2:24" x14ac:dyDescent="0.25">
      <c r="B6" s="2" t="s">
        <v>17</v>
      </c>
      <c r="C6" s="5">
        <f>RTD("gartle.rtd",,"MsnMoneyQuotes",Table1[Symbol],"Last:tick")</f>
        <v>0</v>
      </c>
      <c r="D6" s="6">
        <f>RTD("gartle.rtd",,"MsnMoneyQuotes",Table1[Symbol],"Last")</f>
        <v>742.99</v>
      </c>
      <c r="E6" s="7">
        <f>RTD("gartle.rtd",,"MsnMoneyQuotes",Table1[Symbol],"Change")</f>
        <v>4.53</v>
      </c>
      <c r="F6" s="8">
        <f>RTD("gartle.rtd",,"MsnMoneyQuotes",Table1[Symbol],"PercentChange")</f>
        <v>6.0999999999999995E-3</v>
      </c>
      <c r="G6" s="6">
        <f>RTD("gartle.rtd",,"MsnMoneyQuotes",Table1[Symbol],"High")</f>
        <v>743.93</v>
      </c>
      <c r="H6" s="6">
        <f>RTD("gartle.rtd",,"MsnMoneyQuotes",Table1[Symbol],"Low")</f>
        <v>737</v>
      </c>
      <c r="I6" s="9">
        <f>RTD("gartle.rtd",,"MsnMoneyQuotes",Table1[Symbol],"Volume")</f>
        <v>329981</v>
      </c>
      <c r="J6" s="6">
        <f>RTD("gartle.rtd",,"MsnMoneyQuotes",Table1[Symbol],"PrevClose")</f>
        <v>738.46</v>
      </c>
      <c r="K6" s="6">
        <f>RTD("gartle.rtd",,"MsnMoneyQuotes",Table1[Symbol],"52 Wk High")</f>
        <v>789.86990000000003</v>
      </c>
      <c r="L6" s="6">
        <f>RTD("gartle.rtd",,"MsnMoneyQuotes",Table1[Symbol],"52 Wk Low")</f>
        <v>565.04999999999995</v>
      </c>
      <c r="M6" s="6">
        <f>RTD("gartle.rtd",,"MsnMoneyQuotes",Table1[Symbol],"YearHigh")</f>
        <v>789.86990000000003</v>
      </c>
      <c r="N6" s="6">
        <f>RTD("gartle.rtd",,"MsnMoneyQuotes",Table1[Symbol],"YearLow")</f>
        <v>565.04999999999995</v>
      </c>
      <c r="O6" s="6">
        <f>RTD("gartle.rtd",,"MsnMoneyQuotes",Table1[Symbol],"P/E Ratio")</f>
        <v>31.06</v>
      </c>
      <c r="P6" s="6">
        <f>RTD("gartle.rtd",,"MsnMoneyQuotes",Table1[Symbol],"PE")</f>
        <v>31.06</v>
      </c>
      <c r="Q6" s="6">
        <f>RTD("gartle.rtd",,"MsnMoneyQuotes",Table1[Symbol],"EPS")</f>
        <v>23.76</v>
      </c>
      <c r="R6" s="1" t="str">
        <f>(ROUND(RTD("gartle.rtd",,"MsnMoneyQuotes",Table1[Symbol],"MarketCap")/1000000000,1))&amp;"B"</f>
        <v>507B</v>
      </c>
      <c r="S6" s="11">
        <f>RTD("gartle.rtd",,"MsnMoneyQuotes",Table1[Symbol],"Shares")</f>
        <v>343439675</v>
      </c>
      <c r="T6">
        <f>RTD("gartle.rtd",,"MsnMoneyQuotes",Table1[Symbol],"rtd_LastError")</f>
        <v>0</v>
      </c>
      <c r="U6" t="str">
        <f>RTD("gartle.rtd",,"MsnMoneyQuotes",Table1[Symbol],"rtd_LastMessage")</f>
        <v/>
      </c>
      <c r="V6" s="10">
        <f>RTD("gartle.rtd",,"MsnMoneyQuotes",Table1[Symbol],"rtd_LastUpdate")</f>
        <v>42578.487005925926</v>
      </c>
      <c r="W6" s="3">
        <f>RTD("gartle.rtd",,"MsnMoneyQuotes",Table1[Symbol],"rtd_LastUpdateDate")</f>
        <v>42578</v>
      </c>
      <c r="X6" s="4">
        <f>RTD("gartle.rtd",,"MsnMoneyQuotes",Table1[Symbol],"rtd_LastUpdateTime")</f>
        <v>0.48700592592592595</v>
      </c>
    </row>
    <row r="7" spans="2:24" x14ac:dyDescent="0.25">
      <c r="B7" s="2" t="s">
        <v>18</v>
      </c>
      <c r="C7" s="5">
        <f>RTD("gartle.rtd",,"MsnMoneyQuotes",Table1[Symbol],"Last:tick")</f>
        <v>0</v>
      </c>
      <c r="D7" s="6">
        <f>RTD("gartle.rtd",,"MsnMoneyQuotes",Table1[Symbol],"Last")</f>
        <v>192.3</v>
      </c>
      <c r="E7" s="7">
        <f>RTD("gartle.rtd",,"MsnMoneyQuotes",Table1[Symbol],"Change")</f>
        <v>-0.2</v>
      </c>
      <c r="F7" s="8">
        <f>RTD("gartle.rtd",,"MsnMoneyQuotes",Table1[Symbol],"PercentChange")</f>
        <v>-1E-3</v>
      </c>
      <c r="G7" s="6">
        <f>RTD("gartle.rtd",,"MsnMoneyQuotes",Table1[Symbol],"High")</f>
        <v>192.51</v>
      </c>
      <c r="H7" s="6">
        <f>RTD("gartle.rtd",,"MsnMoneyQuotes",Table1[Symbol],"Low")</f>
        <v>192.13</v>
      </c>
      <c r="I7" s="9">
        <f>RTD("gartle.rtd",,"MsnMoneyQuotes",Table1[Symbol],"Volume")</f>
        <v>192201</v>
      </c>
      <c r="J7" s="6">
        <f>RTD("gartle.rtd",,"MsnMoneyQuotes",Table1[Symbol],"PrevClose")</f>
        <v>192.5</v>
      </c>
      <c r="K7" s="6">
        <f>RTD("gartle.rtd",,"MsnMoneyQuotes",Table1[Symbol],"52 Wk High")</f>
        <v>258.38900000000001</v>
      </c>
      <c r="L7" s="6">
        <f>RTD("gartle.rtd",,"MsnMoneyQuotes",Table1[Symbol],"52 Wk Low")</f>
        <v>98.25</v>
      </c>
      <c r="M7" s="6">
        <f>RTD("gartle.rtd",,"MsnMoneyQuotes",Table1[Symbol],"YearHigh")</f>
        <v>258.38900000000001</v>
      </c>
      <c r="N7" s="6">
        <f>RTD("gartle.rtd",,"MsnMoneyQuotes",Table1[Symbol],"YearLow")</f>
        <v>98.25</v>
      </c>
      <c r="O7" s="6">
        <f>RTD("gartle.rtd",,"MsnMoneyQuotes",Table1[Symbol],"P/E Ratio")</f>
        <v>-147.06</v>
      </c>
      <c r="P7" s="6">
        <f>RTD("gartle.rtd",,"MsnMoneyQuotes",Table1[Symbol],"PE")</f>
        <v>-147.06</v>
      </c>
      <c r="Q7" s="6">
        <f>RTD("gartle.rtd",,"MsnMoneyQuotes",Table1[Symbol],"EPS")</f>
        <v>-1.3</v>
      </c>
      <c r="R7" s="1" t="str">
        <f>(ROUND(RTD("gartle.rtd",,"MsnMoneyQuotes",Table1[Symbol],"MarketCap")/1000000000,1))&amp;"B"</f>
        <v>25.7B</v>
      </c>
      <c r="S7" s="11">
        <f>RTD("gartle.rtd",,"MsnMoneyQuotes",Table1[Symbol],"Shares")</f>
        <v>119163762</v>
      </c>
      <c r="T7">
        <f>RTD("gartle.rtd",,"MsnMoneyQuotes",Table1[Symbol],"rtd_LastError")</f>
        <v>0</v>
      </c>
      <c r="U7" t="str">
        <f>RTD("gartle.rtd",,"MsnMoneyQuotes",Table1[Symbol],"rtd_LastMessage")</f>
        <v/>
      </c>
      <c r="V7" s="10">
        <f>RTD("gartle.rtd",,"MsnMoneyQuotes",Table1[Symbol],"rtd_LastUpdate")</f>
        <v>42578.487041018518</v>
      </c>
      <c r="W7" s="3">
        <f>RTD("gartle.rtd",,"MsnMoneyQuotes",Table1[Symbol],"rtd_LastUpdateDate")</f>
        <v>42578</v>
      </c>
      <c r="X7" s="4">
        <f>RTD("gartle.rtd",,"MsnMoneyQuotes",Table1[Symbol],"rtd_LastUpdateTime")</f>
        <v>0.4870410185185185</v>
      </c>
    </row>
    <row r="8" spans="2:24" x14ac:dyDescent="0.25">
      <c r="B8" s="2" t="s">
        <v>19</v>
      </c>
      <c r="C8" s="5">
        <f>RTD("gartle.rtd",,"MsnMoneyQuotes",Table1[Symbol],"Last:tick")</f>
        <v>0</v>
      </c>
      <c r="D8" s="6">
        <f>RTD("gartle.rtd",,"MsnMoneyQuotes",Table1[Symbol],"Last")</f>
        <v>56.41</v>
      </c>
      <c r="E8" s="7">
        <f>RTD("gartle.rtd",,"MsnMoneyQuotes",Table1[Symbol],"Change")</f>
        <v>-0.36</v>
      </c>
      <c r="F8" s="8">
        <f>RTD("gartle.rtd",,"MsnMoneyQuotes",Table1[Symbol],"PercentChange")</f>
        <v>-6.3E-3</v>
      </c>
      <c r="G8" s="6">
        <f>RTD("gartle.rtd",,"MsnMoneyQuotes",Table1[Symbol],"High")</f>
        <v>56.8</v>
      </c>
      <c r="H8" s="6">
        <f>RTD("gartle.rtd",,"MsnMoneyQuotes",Table1[Symbol],"Low")</f>
        <v>56.24</v>
      </c>
      <c r="I8" s="9">
        <f>RTD("gartle.rtd",,"MsnMoneyQuotes",Table1[Symbol],"Volume")</f>
        <v>9145510</v>
      </c>
      <c r="J8" s="6">
        <f>RTD("gartle.rtd",,"MsnMoneyQuotes",Table1[Symbol],"PrevClose")</f>
        <v>56.77</v>
      </c>
      <c r="K8" s="6">
        <f>RTD("gartle.rtd",,"MsnMoneyQuotes",Table1[Symbol],"52 Wk High")</f>
        <v>57.29</v>
      </c>
      <c r="L8" s="6">
        <f>RTD("gartle.rtd",,"MsnMoneyQuotes",Table1[Symbol],"52 Wk Low")</f>
        <v>39.72</v>
      </c>
      <c r="M8" s="6">
        <f>RTD("gartle.rtd",,"MsnMoneyQuotes",Table1[Symbol],"YearHigh")</f>
        <v>57.29</v>
      </c>
      <c r="N8" s="6">
        <f>RTD("gartle.rtd",,"MsnMoneyQuotes",Table1[Symbol],"YearLow")</f>
        <v>39.72</v>
      </c>
      <c r="O8" s="6">
        <f>RTD("gartle.rtd",,"MsnMoneyQuotes",Table1[Symbol],"P/E Ratio")</f>
        <v>42.92</v>
      </c>
      <c r="P8" s="6">
        <f>RTD("gartle.rtd",,"MsnMoneyQuotes",Table1[Symbol],"PE")</f>
        <v>42.92</v>
      </c>
      <c r="Q8" s="6">
        <f>RTD("gartle.rtd",,"MsnMoneyQuotes",Table1[Symbol],"EPS")</f>
        <v>1.32</v>
      </c>
      <c r="R8" s="1" t="str">
        <f>(ROUND(RTD("gartle.rtd",,"MsnMoneyQuotes",Table1[Symbol],"MarketCap")/1000000000,1))&amp;"B"</f>
        <v>446.2B</v>
      </c>
      <c r="S8" s="11">
        <f>RTD("gartle.rtd",,"MsnMoneyQuotes",Table1[Symbol],"Shares")</f>
        <v>7860466856</v>
      </c>
      <c r="T8">
        <f>RTD("gartle.rtd",,"MsnMoneyQuotes",Table1[Symbol],"rtd_LastError")</f>
        <v>0</v>
      </c>
      <c r="U8" t="str">
        <f>RTD("gartle.rtd",,"MsnMoneyQuotes",Table1[Symbol],"rtd_LastMessage")</f>
        <v/>
      </c>
      <c r="V8" s="10">
        <f>RTD("gartle.rtd",,"MsnMoneyQuotes",Table1[Symbol],"rtd_LastUpdate")</f>
        <v>42578.486929513892</v>
      </c>
      <c r="W8" s="3">
        <f>RTD("gartle.rtd",,"MsnMoneyQuotes",Table1[Symbol],"rtd_LastUpdateDate")</f>
        <v>42578</v>
      </c>
      <c r="X8" s="4">
        <f>RTD("gartle.rtd",,"MsnMoneyQuotes",Table1[Symbol],"rtd_LastUpdateTime")</f>
        <v>0.48692951388888889</v>
      </c>
    </row>
    <row r="9" spans="2:24" x14ac:dyDescent="0.25">
      <c r="B9" s="2" t="s">
        <v>20</v>
      </c>
      <c r="C9" s="5">
        <f>RTD("gartle.rtd",,"MsnMoneyQuotes",Table1[Symbol],"Last:tick")</f>
        <v>0</v>
      </c>
      <c r="D9" s="6">
        <f>RTD("gartle.rtd",,"MsnMoneyQuotes",Table1[Symbol],"Last")</f>
        <v>40.869999999999997</v>
      </c>
      <c r="E9" s="7">
        <f>RTD("gartle.rtd",,"MsnMoneyQuotes",Table1[Symbol],"Change")</f>
        <v>-0.08</v>
      </c>
      <c r="F9" s="8">
        <f>RTD("gartle.rtd",,"MsnMoneyQuotes",Table1[Symbol],"PercentChange")</f>
        <v>-1.8E-3</v>
      </c>
      <c r="G9" s="6">
        <f>RTD("gartle.rtd",,"MsnMoneyQuotes",Table1[Symbol],"High")</f>
        <v>41.09</v>
      </c>
      <c r="H9" s="6">
        <f>RTD("gartle.rtd",,"MsnMoneyQuotes",Table1[Symbol],"Low")</f>
        <v>40.75</v>
      </c>
      <c r="I9" s="9">
        <f>RTD("gartle.rtd",,"MsnMoneyQuotes",Table1[Symbol],"Volume")</f>
        <v>3015974</v>
      </c>
      <c r="J9" s="6">
        <f>RTD("gartle.rtd",,"MsnMoneyQuotes",Table1[Symbol],"PrevClose")</f>
        <v>40.950000000000003</v>
      </c>
      <c r="K9" s="6">
        <f>RTD("gartle.rtd",,"MsnMoneyQuotes",Table1[Symbol],"52 Wk High")</f>
        <v>42</v>
      </c>
      <c r="L9" s="6">
        <f>RTD("gartle.rtd",,"MsnMoneyQuotes",Table1[Symbol],"52 Wk Low")</f>
        <v>33.130000000000003</v>
      </c>
      <c r="M9" s="6">
        <f>RTD("gartle.rtd",,"MsnMoneyQuotes",Table1[Symbol],"YearHigh")</f>
        <v>42</v>
      </c>
      <c r="N9" s="6">
        <f>RTD("gartle.rtd",,"MsnMoneyQuotes",Table1[Symbol],"YearLow")</f>
        <v>33.130000000000003</v>
      </c>
      <c r="O9" s="6">
        <f>RTD("gartle.rtd",,"MsnMoneyQuotes",Table1[Symbol],"P/E Ratio")</f>
        <v>19.760000000000002</v>
      </c>
      <c r="P9" s="6">
        <f>RTD("gartle.rtd",,"MsnMoneyQuotes",Table1[Symbol],"PE")</f>
        <v>19.760000000000002</v>
      </c>
      <c r="Q9" s="6">
        <f>RTD("gartle.rtd",,"MsnMoneyQuotes",Table1[Symbol],"EPS")</f>
        <v>2.0699999999999998</v>
      </c>
      <c r="R9" s="1" t="str">
        <f>(ROUND(RTD("gartle.rtd",,"MsnMoneyQuotes",Table1[Symbol],"MarketCap")/1000000000,1))&amp;"B"</f>
        <v>168.8B</v>
      </c>
      <c r="S9" s="11">
        <f>RTD("gartle.rtd",,"MsnMoneyQuotes",Table1[Symbol],"Shares")</f>
        <v>4122730000</v>
      </c>
      <c r="T9">
        <f>RTD("gartle.rtd",,"MsnMoneyQuotes",Table1[Symbol],"rtd_LastError")</f>
        <v>0</v>
      </c>
      <c r="U9" t="str">
        <f>RTD("gartle.rtd",,"MsnMoneyQuotes",Table1[Symbol],"rtd_LastMessage")</f>
        <v/>
      </c>
      <c r="V9" s="10">
        <f>RTD("gartle.rtd",,"MsnMoneyQuotes",Table1[Symbol],"rtd_LastUpdate")</f>
        <v>42578.487056574071</v>
      </c>
      <c r="W9" s="3">
        <f>RTD("gartle.rtd",,"MsnMoneyQuotes",Table1[Symbol],"rtd_LastUpdateDate")</f>
        <v>42578</v>
      </c>
      <c r="X9" s="4">
        <f>RTD("gartle.rtd",,"MsnMoneyQuotes",Table1[Symbol],"rtd_LastUpdateTime")</f>
        <v>0.4870565740740741</v>
      </c>
    </row>
    <row r="10" spans="2:24" x14ac:dyDescent="0.25">
      <c r="B10" s="2" t="s">
        <v>21</v>
      </c>
      <c r="C10" s="5">
        <f>RTD("gartle.rtd",,"MsnMoneyQuotes",Table1[Symbol],"Last:tick")</f>
        <v>0</v>
      </c>
      <c r="D10" s="6">
        <f>RTD("gartle.rtd",,"MsnMoneyQuotes",Table1[Symbol],"Last")</f>
        <v>38.61</v>
      </c>
      <c r="E10" s="7">
        <f>RTD("gartle.rtd",,"MsnMoneyQuotes",Table1[Symbol],"Change")</f>
        <v>-0.16</v>
      </c>
      <c r="F10" s="8">
        <f>RTD("gartle.rtd",,"MsnMoneyQuotes",Table1[Symbol],"PercentChange")</f>
        <v>-4.0999999999999995E-3</v>
      </c>
      <c r="G10" s="6">
        <f>RTD("gartle.rtd",,"MsnMoneyQuotes",Table1[Symbol],"High")</f>
        <v>38.770000000000003</v>
      </c>
      <c r="H10" s="6">
        <f>RTD("gartle.rtd",,"MsnMoneyQuotes",Table1[Symbol],"Low")</f>
        <v>38.46</v>
      </c>
      <c r="I10" s="9">
        <f>RTD("gartle.rtd",,"MsnMoneyQuotes",Table1[Symbol],"Volume")</f>
        <v>3615267</v>
      </c>
      <c r="J10" s="6">
        <f>RTD("gartle.rtd",,"MsnMoneyQuotes",Table1[Symbol],"PrevClose")</f>
        <v>38.770000000000003</v>
      </c>
      <c r="K10" s="6">
        <f>RTD("gartle.rtd",,"MsnMoneyQuotes",Table1[Symbol],"52 Wk High")</f>
        <v>39.42</v>
      </c>
      <c r="L10" s="6">
        <f>RTD("gartle.rtd",,"MsnMoneyQuotes",Table1[Symbol],"52 Wk Low")</f>
        <v>26.15</v>
      </c>
      <c r="M10" s="6">
        <f>RTD("gartle.rtd",,"MsnMoneyQuotes",Table1[Symbol],"YearHigh")</f>
        <v>39.42</v>
      </c>
      <c r="N10" s="6">
        <f>RTD("gartle.rtd",,"MsnMoneyQuotes",Table1[Symbol],"YearLow")</f>
        <v>26.15</v>
      </c>
      <c r="O10" s="6">
        <f>RTD("gartle.rtd",,"MsnMoneyQuotes",Table1[Symbol],"P/E Ratio")</f>
        <v>-8.14</v>
      </c>
      <c r="P10" s="6">
        <f>RTD("gartle.rtd",,"MsnMoneyQuotes",Table1[Symbol],"PE")</f>
        <v>-8.14</v>
      </c>
      <c r="Q10" s="6">
        <f>RTD("gartle.rtd",,"MsnMoneyQuotes",Table1[Symbol],"EPS")</f>
        <v>-4.76</v>
      </c>
      <c r="R10" s="1" t="str">
        <f>(ROUND(RTD("gartle.rtd",,"MsnMoneyQuotes",Table1[Symbol],"MarketCap")/1000000000,1))&amp;"B"</f>
        <v>36.8B</v>
      </c>
      <c r="S10" s="11">
        <f>RTD("gartle.rtd",,"MsnMoneyQuotes",Table1[Symbol],"Shares")</f>
        <v>949085463</v>
      </c>
      <c r="T10">
        <f>RTD("gartle.rtd",,"MsnMoneyQuotes",Table1[Symbol],"rtd_LastError")</f>
        <v>0</v>
      </c>
      <c r="U10" t="str">
        <f>RTD("gartle.rtd",,"MsnMoneyQuotes",Table1[Symbol],"rtd_LastMessage")</f>
        <v/>
      </c>
      <c r="V10" s="10">
        <f>RTD("gartle.rtd",,"MsnMoneyQuotes",Table1[Symbol],"rtd_LastUpdate")</f>
        <v>42578.487074571756</v>
      </c>
      <c r="W10" s="3">
        <f>RTD("gartle.rtd",,"MsnMoneyQuotes",Table1[Symbol],"rtd_LastUpdateDate")</f>
        <v>42578</v>
      </c>
      <c r="X10" s="4">
        <f>RTD("gartle.rtd",,"MsnMoneyQuotes",Table1[Symbol],"rtd_LastUpdateTime")</f>
        <v>0.48707457175925928</v>
      </c>
    </row>
    <row r="11" spans="2:24" x14ac:dyDescent="0.25">
      <c r="B11" s="2" t="s">
        <v>22</v>
      </c>
      <c r="C11" s="5">
        <f>RTD("gartle.rtd",,"MsnMoneyQuotes",Table1[Symbol],"Last:tick")</f>
        <v>0</v>
      </c>
      <c r="D11" s="6">
        <f>RTD("gartle.rtd",,"MsnMoneyQuotes",Table1[Symbol],"Last")</f>
        <v>4.22</v>
      </c>
      <c r="E11" s="7">
        <f>RTD("gartle.rtd",,"MsnMoneyQuotes",Table1[Symbol],"Change")</f>
        <v>0.16</v>
      </c>
      <c r="F11" s="8">
        <f>RTD("gartle.rtd",,"MsnMoneyQuotes",Table1[Symbol],"PercentChange")</f>
        <v>3.8599999999999995E-2</v>
      </c>
      <c r="G11" s="6">
        <f>RTD("gartle.rtd",,"MsnMoneyQuotes",Table1[Symbol],"High")</f>
        <v>4.3099999999999996</v>
      </c>
      <c r="H11" s="6">
        <f>RTD("gartle.rtd",,"MsnMoneyQuotes",Table1[Symbol],"Low")</f>
        <v>4.24</v>
      </c>
      <c r="I11" s="9">
        <f>RTD("gartle.rtd",,"MsnMoneyQuotes",Table1[Symbol],"Volume")</f>
        <v>4028994</v>
      </c>
      <c r="J11" s="6">
        <f>RTD("gartle.rtd",,"MsnMoneyQuotes",Table1[Symbol],"PrevClose")</f>
        <v>4.0599999999999996</v>
      </c>
      <c r="K11" s="6">
        <f>RTD("gartle.rtd",,"MsnMoneyQuotes",Table1[Symbol],"52 Wk High")</f>
        <v>7.1410999999999998</v>
      </c>
      <c r="L11" s="6">
        <f>RTD("gartle.rtd",,"MsnMoneyQuotes",Table1[Symbol],"52 Wk Low")</f>
        <v>3.6</v>
      </c>
      <c r="M11" s="6">
        <f>RTD("gartle.rtd",,"MsnMoneyQuotes",Table1[Symbol],"YearHigh")</f>
        <v>7.1410999999999998</v>
      </c>
      <c r="N11" s="6">
        <f>RTD("gartle.rtd",,"MsnMoneyQuotes",Table1[Symbol],"YearLow")</f>
        <v>3.6</v>
      </c>
      <c r="O11" s="6">
        <f>RTD("gartle.rtd",,"MsnMoneyQuotes",Table1[Symbol],"P/E Ratio")</f>
        <v>9.6300000000000008</v>
      </c>
      <c r="P11" s="6">
        <f>RTD("gartle.rtd",,"MsnMoneyQuotes",Table1[Symbol],"PE")</f>
        <v>9.6300000000000008</v>
      </c>
      <c r="Q11" s="6">
        <f>RTD("gartle.rtd",,"MsnMoneyQuotes",Table1[Symbol],"EPS")</f>
        <v>0.39</v>
      </c>
      <c r="R11" s="1" t="str">
        <f>(ROUND(RTD("gartle.rtd",,"MsnMoneyQuotes",Table1[Symbol],"MarketCap")/1000000000,1))&amp;"B"</f>
        <v>59.6B</v>
      </c>
      <c r="S11" s="11">
        <f>RTD("gartle.rtd",,"MsnMoneyQuotes",Table1[Symbol],"Shares")</f>
        <v>14434492579</v>
      </c>
      <c r="T11">
        <f>RTD("gartle.rtd",,"MsnMoneyQuotes",Table1[Symbol],"rtd_LastError")</f>
        <v>0</v>
      </c>
      <c r="U11" t="str">
        <f>RTD("gartle.rtd",,"MsnMoneyQuotes",Table1[Symbol],"rtd_LastMessage")</f>
        <v/>
      </c>
      <c r="V11" s="10">
        <f>RTD("gartle.rtd",,"MsnMoneyQuotes",Table1[Symbol],"rtd_LastUpdate")</f>
        <v>42578.486987476848</v>
      </c>
      <c r="W11" s="3">
        <f>RTD("gartle.rtd",,"MsnMoneyQuotes",Table1[Symbol],"rtd_LastUpdateDate")</f>
        <v>42578</v>
      </c>
      <c r="X11" s="4">
        <f>RTD("gartle.rtd",,"MsnMoneyQuotes",Table1[Symbol],"rtd_LastUpdateTime")</f>
        <v>0.48698747685185184</v>
      </c>
    </row>
    <row r="12" spans="2:24" x14ac:dyDescent="0.25">
      <c r="B12" s="2" t="s">
        <v>23</v>
      </c>
      <c r="C12" s="5">
        <f>RTD("gartle.rtd",,"MsnMoneyQuotes",Table1[Symbol],"Last:tick")</f>
        <v>0</v>
      </c>
      <c r="D12" s="6">
        <f>RTD("gartle.rtd",,"MsnMoneyQuotes",Table1[Symbol],"Last")</f>
        <v>25.69</v>
      </c>
      <c r="E12" s="7">
        <f>RTD("gartle.rtd",,"MsnMoneyQuotes",Table1[Symbol],"Change")</f>
        <v>0.03</v>
      </c>
      <c r="F12" s="8">
        <f>RTD("gartle.rtd",,"MsnMoneyQuotes",Table1[Symbol],"PercentChange")</f>
        <v>1.1999999999999999E-3</v>
      </c>
      <c r="G12" s="6">
        <f>RTD("gartle.rtd",,"MsnMoneyQuotes",Table1[Symbol],"High")</f>
        <v>25.82</v>
      </c>
      <c r="H12" s="6">
        <f>RTD("gartle.rtd",,"MsnMoneyQuotes",Table1[Symbol],"Low")</f>
        <v>25.48</v>
      </c>
      <c r="I12" s="9">
        <f>RTD("gartle.rtd",,"MsnMoneyQuotes",Table1[Symbol],"Volume")</f>
        <v>5696921</v>
      </c>
      <c r="J12" s="6">
        <f>RTD("gartle.rtd",,"MsnMoneyQuotes",Table1[Symbol],"PrevClose")</f>
        <v>25.66</v>
      </c>
      <c r="K12" s="6">
        <f>RTD("gartle.rtd",,"MsnMoneyQuotes",Table1[Symbol],"52 Wk High")</f>
        <v>33.03</v>
      </c>
      <c r="L12" s="6">
        <f>RTD("gartle.rtd",,"MsnMoneyQuotes",Table1[Symbol],"52 Wk Low")</f>
        <v>21.86</v>
      </c>
      <c r="M12" s="6">
        <f>RTD("gartle.rtd",,"MsnMoneyQuotes",Table1[Symbol],"YearHigh")</f>
        <v>33.03</v>
      </c>
      <c r="N12" s="6">
        <f>RTD("gartle.rtd",,"MsnMoneyQuotes",Table1[Symbol],"YearLow")</f>
        <v>21.86</v>
      </c>
      <c r="O12" s="6">
        <f>RTD("gartle.rtd",,"MsnMoneyQuotes",Table1[Symbol],"P/E Ratio")</f>
        <v>9.98</v>
      </c>
      <c r="P12" s="6">
        <f>RTD("gartle.rtd",,"MsnMoneyQuotes",Table1[Symbol],"PE")</f>
        <v>9.98</v>
      </c>
      <c r="Q12" s="6">
        <f>RTD("gartle.rtd",,"MsnMoneyQuotes",Table1[Symbol],"EPS")</f>
        <v>2.57</v>
      </c>
      <c r="R12" s="1" t="str">
        <f>(ROUND(RTD("gartle.rtd",,"MsnMoneyQuotes",Table1[Symbol],"MarketCap")/1000000000,1))&amp;"B"</f>
        <v>75.1B</v>
      </c>
      <c r="S12" s="11">
        <f>RTD("gartle.rtd",,"MsnMoneyQuotes",Table1[Symbol],"Shares")</f>
        <v>2927316997</v>
      </c>
      <c r="T12">
        <f>RTD("gartle.rtd",,"MsnMoneyQuotes",Table1[Symbol],"rtd_LastError")</f>
        <v>0</v>
      </c>
      <c r="U12" t="str">
        <f>RTD("gartle.rtd",,"MsnMoneyQuotes",Table1[Symbol],"rtd_LastMessage")</f>
        <v/>
      </c>
      <c r="V12" s="10">
        <f>RTD("gartle.rtd",,"MsnMoneyQuotes",Table1[Symbol],"rtd_LastUpdate")</f>
        <v>42578.486970115744</v>
      </c>
      <c r="W12" s="3">
        <f>RTD("gartle.rtd",,"MsnMoneyQuotes",Table1[Symbol],"rtd_LastUpdateDate")</f>
        <v>42578</v>
      </c>
      <c r="X12" s="4">
        <f>RTD("gartle.rtd",,"MsnMoneyQuotes",Table1[Symbol],"rtd_LastUpdateTime")</f>
        <v>0.48697011574074073</v>
      </c>
    </row>
  </sheetData>
  <conditionalFormatting sqref="D4:D12">
    <cfRule type="expression" dxfId="26" priority="3">
      <formula>$C4&lt;0</formula>
    </cfRule>
    <cfRule type="expression" dxfId="25" priority="4">
      <formula>$C4&gt;0</formula>
    </cfRule>
  </conditionalFormatting>
  <conditionalFormatting sqref="B4:B12">
    <cfRule type="expression" dxfId="24" priority="1">
      <formula>$E4&lt;0</formula>
    </cfRule>
    <cfRule type="expression" dxfId="23" priority="2">
      <formula>$E4&gt;0</formula>
    </cfRule>
  </conditionalFormatting>
  <conditionalFormatting sqref="C4:C12">
    <cfRule type="iconSet" priority="37">
      <iconSet iconSet="3Arrows" showValue="0">
        <cfvo type="percent" val="0"/>
        <cfvo type="num" val="0"/>
        <cfvo type="num" val="1"/>
      </iconSet>
    </cfRule>
  </conditionalFormatting>
  <conditionalFormatting sqref="F4:F12">
    <cfRule type="colorScale" priority="3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I4:I12">
    <cfRule type="colorScale" priority="3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pageSetup scale="15"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Quotes</vt:lpstr>
    </vt:vector>
  </TitlesOfParts>
  <Company>Gartle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 Vaselenko</dc:creator>
  <cp:lastModifiedBy>vs</cp:lastModifiedBy>
  <dcterms:created xsi:type="dcterms:W3CDTF">2015-03-23T17:42:46Z</dcterms:created>
  <dcterms:modified xsi:type="dcterms:W3CDTF">2016-07-27T15:41:38Z</dcterms:modified>
</cp:coreProperties>
</file>